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TanyaLuken\Documents\BC\Webiste\"/>
    </mc:Choice>
  </mc:AlternateContent>
  <xr:revisionPtr revIDLastSave="0" documentId="8_{2B999D98-E7FB-4C38-8D2D-F8DBB3DE765C}" xr6:coauthVersionLast="47" xr6:coauthVersionMax="47" xr10:uidLastSave="{00000000-0000-0000-0000-000000000000}"/>
  <bookViews>
    <workbookView xWindow="4530" yWindow="75" windowWidth="22485" windowHeight="15105" tabRatio="867" firstSheet="3" activeTab="11" xr2:uid="{11FF5371-A28B-4D78-A4D3-CEF7F30E832A}"/>
  </bookViews>
  <sheets>
    <sheet name="Why" sheetId="23" r:id="rId1"/>
    <sheet name="Gross Profit Percentage" sheetId="2" r:id="rId2"/>
    <sheet name="Net Income Percentage" sheetId="3" r:id="rId3"/>
    <sheet name="Revenue Per Vehicle" sheetId="4" r:id="rId4"/>
    <sheet name="Reveue per Technician" sheetId="5" r:id="rId5"/>
    <sheet name="Gross Profit per Technician" sheetId="10" r:id="rId6"/>
    <sheet name="Direct Labor Precentage" sheetId="6" r:id="rId7"/>
    <sheet name="Direct Materials" sheetId="15" r:id="rId8"/>
    <sheet name="Gross Profit per Admin EE" sheetId="9" state="hidden" r:id="rId9"/>
    <sheet name="Retail DM Profit Margin" sheetId="16" state="hidden" r:id="rId10"/>
    <sheet name="Current Ratio" sheetId="18" r:id="rId11"/>
    <sheet name="Asset Turnover" sheetId="28" r:id="rId12"/>
    <sheet name="Increase Plan" sheetId="22" state="hidden" r:id="rId13"/>
    <sheet name="Example for Gabe" sheetId="24" state="hidden" r:id="rId14"/>
    <sheet name="What I Would Measure" sheetId="25" state="hidden"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28" l="1"/>
  <c r="B6" i="28" s="1"/>
  <c r="B7" i="28" s="1"/>
  <c r="B10" i="28"/>
  <c r="B12" i="28"/>
  <c r="B13" i="28"/>
  <c r="B16" i="28"/>
  <c r="B18" i="28"/>
  <c r="B21" i="28"/>
  <c r="B23" i="28"/>
  <c r="B26" i="28"/>
  <c r="B28" i="28" s="1"/>
  <c r="B31" i="28"/>
  <c r="B33" i="28"/>
  <c r="B36" i="28"/>
  <c r="B38" i="28"/>
  <c r="B41" i="28"/>
  <c r="B43" i="28"/>
  <c r="B46" i="28"/>
  <c r="B48" i="28"/>
  <c r="B51" i="28"/>
  <c r="B53" i="28"/>
  <c r="B56" i="28"/>
  <c r="B58" i="28"/>
  <c r="B61" i="28"/>
  <c r="B63" i="28"/>
  <c r="B66" i="28"/>
  <c r="B68" i="28" s="1"/>
  <c r="B71" i="28"/>
  <c r="B73" i="28"/>
  <c r="B76" i="28"/>
  <c r="B77" i="28"/>
  <c r="B78" i="28"/>
  <c r="B71" i="18"/>
  <c r="B66" i="18"/>
  <c r="B61" i="18"/>
  <c r="B56" i="18"/>
  <c r="B51" i="18"/>
  <c r="B46" i="18"/>
  <c r="B41" i="18"/>
  <c r="B36" i="18"/>
  <c r="B31" i="18"/>
  <c r="B26" i="18"/>
  <c r="B21" i="18"/>
  <c r="B11" i="18"/>
  <c r="B6" i="18"/>
  <c r="B21" i="15"/>
  <c r="B19" i="15"/>
  <c r="B16" i="15"/>
  <c r="B14" i="15"/>
  <c r="B11" i="15"/>
  <c r="B9" i="15"/>
  <c r="B6" i="15"/>
  <c r="B4" i="15"/>
  <c r="B6" i="6"/>
  <c r="B4" i="6"/>
  <c r="B16" i="6"/>
  <c r="B14" i="6"/>
  <c r="B11" i="6"/>
  <c r="B9" i="6"/>
  <c r="B11" i="10"/>
  <c r="B10" i="10"/>
  <c r="B12" i="10" s="1"/>
  <c r="B5" i="10"/>
  <c r="B4" i="10"/>
  <c r="B6" i="10" s="1"/>
  <c r="B7" i="5"/>
  <c r="B4" i="5"/>
  <c r="B6" i="5" s="1"/>
  <c r="B10" i="5"/>
  <c r="B12" i="5" s="1"/>
  <c r="B10" i="4"/>
  <c r="B12" i="4" s="1"/>
  <c r="B4" i="4"/>
  <c r="B6" i="4" s="1"/>
  <c r="B27" i="3"/>
  <c r="B25" i="3"/>
  <c r="B21" i="3"/>
  <c r="B19" i="3"/>
  <c r="B16" i="3"/>
  <c r="B14" i="3"/>
  <c r="B11" i="3"/>
  <c r="B9" i="3"/>
  <c r="B6" i="3"/>
  <c r="B6" i="2"/>
  <c r="B7" i="2" s="1"/>
  <c r="B4" i="3" s="1"/>
  <c r="B12" i="2"/>
  <c r="B13" i="2" s="1"/>
  <c r="B18" i="2"/>
  <c r="B19" i="2" s="1"/>
  <c r="B95" i="2" l="1"/>
  <c r="B94" i="2"/>
  <c r="B24" i="2" l="1"/>
  <c r="B15" i="10"/>
  <c r="B16" i="5"/>
  <c r="B18" i="5" l="1"/>
  <c r="B77" i="5" l="1"/>
  <c r="B75" i="15"/>
  <c r="B51" i="6"/>
  <c r="B13" i="5"/>
  <c r="B13" i="4"/>
  <c r="B16" i="18" l="1"/>
  <c r="B77" i="4"/>
  <c r="B71" i="5" l="1"/>
  <c r="B73" i="5" s="1"/>
  <c r="B66" i="5"/>
  <c r="B68" i="5" s="1"/>
  <c r="B61" i="5"/>
  <c r="B63" i="5" s="1"/>
  <c r="B56" i="5"/>
  <c r="B58" i="5" s="1"/>
  <c r="B51" i="5"/>
  <c r="B53" i="5" s="1"/>
  <c r="B46" i="5"/>
  <c r="B48" i="5" s="1"/>
  <c r="B41" i="5"/>
  <c r="B43" i="5" s="1"/>
  <c r="B36" i="5"/>
  <c r="B38" i="5" s="1"/>
  <c r="B31" i="5"/>
  <c r="B33" i="5" s="1"/>
  <c r="B26" i="5"/>
  <c r="B28" i="5" s="1"/>
  <c r="B21" i="5"/>
  <c r="B71" i="4"/>
  <c r="B73" i="4" s="1"/>
  <c r="B66" i="4"/>
  <c r="B68" i="4" s="1"/>
  <c r="B61" i="4"/>
  <c r="B63" i="4" s="1"/>
  <c r="B56" i="4"/>
  <c r="B58" i="4" s="1"/>
  <c r="B51" i="4"/>
  <c r="B53" i="4" s="1"/>
  <c r="B46" i="4"/>
  <c r="B48" i="4" s="1"/>
  <c r="B41" i="4"/>
  <c r="B43" i="4" s="1"/>
  <c r="B36" i="4"/>
  <c r="B31" i="4"/>
  <c r="B33" i="4" s="1"/>
  <c r="B26" i="4"/>
  <c r="B28" i="4" s="1"/>
  <c r="B21" i="4"/>
  <c r="B23" i="4" s="1"/>
  <c r="B16" i="4"/>
  <c r="B18" i="4" s="1"/>
  <c r="B77" i="3"/>
  <c r="B79" i="3" s="1"/>
  <c r="B72" i="3"/>
  <c r="B74" i="3" s="1"/>
  <c r="B67" i="3"/>
  <c r="B69" i="3" s="1"/>
  <c r="B62" i="3"/>
  <c r="B64" i="3" s="1"/>
  <c r="B57" i="3"/>
  <c r="B59" i="3" s="1"/>
  <c r="B52" i="3"/>
  <c r="B54" i="3" s="1"/>
  <c r="B47" i="3"/>
  <c r="B49" i="3" s="1"/>
  <c r="B42" i="3"/>
  <c r="B44" i="3" s="1"/>
  <c r="B37" i="3"/>
  <c r="B39" i="3" s="1"/>
  <c r="B31" i="3"/>
  <c r="B33" i="3" s="1"/>
  <c r="B23" i="5" l="1"/>
  <c r="B38" i="4"/>
  <c r="B59" i="6" l="1"/>
  <c r="B61" i="6" s="1"/>
  <c r="B90" i="2"/>
  <c r="B91" i="2" s="1"/>
  <c r="B84" i="2"/>
  <c r="B85" i="2" s="1"/>
  <c r="B78" i="2"/>
  <c r="B79" i="2" s="1"/>
  <c r="B25" i="2"/>
  <c r="B30" i="2"/>
  <c r="B31" i="2" s="1"/>
  <c r="B36" i="2"/>
  <c r="B37" i="2" s="1"/>
  <c r="B42" i="2"/>
  <c r="B43" i="2" s="1"/>
  <c r="B48" i="2"/>
  <c r="B49" i="2" s="1"/>
  <c r="B54" i="2"/>
  <c r="B55" i="2" s="1"/>
  <c r="B60" i="2"/>
  <c r="B61" i="2" s="1"/>
  <c r="B66" i="2"/>
  <c r="B67" i="2" s="1"/>
  <c r="B75" i="6" l="1"/>
  <c r="B75" i="18" l="1"/>
  <c r="B74" i="18"/>
  <c r="B76" i="18" s="1"/>
  <c r="B76" i="10"/>
  <c r="B69" i="15"/>
  <c r="B71" i="15" s="1"/>
  <c r="B64" i="15"/>
  <c r="B66" i="15" s="1"/>
  <c r="B59" i="15"/>
  <c r="B61" i="15" s="1"/>
  <c r="B69" i="6"/>
  <c r="B71" i="6" s="1"/>
  <c r="B64" i="6"/>
  <c r="B66" i="6" s="1"/>
  <c r="B71" i="10"/>
  <c r="B70" i="10"/>
  <c r="B66" i="10"/>
  <c r="B65" i="10"/>
  <c r="B61" i="10"/>
  <c r="B60" i="10"/>
  <c r="B62" i="10" s="1"/>
  <c r="A79" i="3"/>
  <c r="A74" i="3"/>
  <c r="A69" i="3"/>
  <c r="A91" i="2"/>
  <c r="A85" i="2"/>
  <c r="A79" i="2"/>
  <c r="B72" i="10" l="1"/>
  <c r="B67" i="10"/>
  <c r="B76" i="4"/>
  <c r="B78" i="4" s="1"/>
  <c r="B79" i="4" s="1"/>
  <c r="B74" i="15"/>
  <c r="B76" i="15" s="1"/>
  <c r="B76" i="5"/>
  <c r="B78" i="5" s="1"/>
  <c r="B79" i="5" s="1"/>
  <c r="B74" i="6"/>
  <c r="B76" i="6" s="1"/>
  <c r="B96" i="2"/>
  <c r="B75" i="10" l="1"/>
  <c r="B77" i="10" s="1"/>
  <c r="B56" i="10"/>
  <c r="B51" i="10"/>
  <c r="A64" i="3"/>
  <c r="B49" i="15"/>
  <c r="B51" i="15" s="1"/>
  <c r="A59" i="3"/>
  <c r="A73" i="2"/>
  <c r="B72" i="2"/>
  <c r="A67" i="2"/>
  <c r="B55" i="10" l="1"/>
  <c r="B57" i="10" s="1"/>
  <c r="B73" i="2"/>
  <c r="B54" i="15"/>
  <c r="B56" i="15" s="1"/>
  <c r="B54" i="6"/>
  <c r="B56" i="6" s="1"/>
  <c r="B50" i="10"/>
  <c r="B52" i="10" s="1"/>
  <c r="B49" i="6"/>
  <c r="B44" i="15" l="1"/>
  <c r="B46" i="15" s="1"/>
  <c r="B44" i="6"/>
  <c r="B46" i="6" s="1"/>
  <c r="B46" i="10"/>
  <c r="A54" i="3"/>
  <c r="A61" i="2"/>
  <c r="B45" i="10" l="1"/>
  <c r="B47" i="10" s="1"/>
  <c r="B39" i="15" l="1"/>
  <c r="B41" i="15" s="1"/>
  <c r="B39" i="6"/>
  <c r="B41" i="6" s="1"/>
  <c r="B41" i="10"/>
  <c r="A49" i="3"/>
  <c r="A55" i="2"/>
  <c r="B40" i="10" l="1"/>
  <c r="B42" i="10" s="1"/>
  <c r="B34" i="15" l="1"/>
  <c r="B36" i="15" s="1"/>
  <c r="B34" i="6"/>
  <c r="B36" i="6" s="1"/>
  <c r="B36" i="10"/>
  <c r="A44" i="3"/>
  <c r="A49" i="2"/>
  <c r="B35" i="10" l="1"/>
  <c r="B37" i="10" s="1"/>
  <c r="B29" i="6"/>
  <c r="B31" i="6" s="1"/>
  <c r="B31" i="10"/>
  <c r="A39" i="3"/>
  <c r="A43" i="2"/>
  <c r="B30" i="10" l="1"/>
  <c r="B32" i="10" s="1"/>
  <c r="B29" i="15"/>
  <c r="B31" i="15" s="1"/>
  <c r="B24" i="6" l="1"/>
  <c r="B26" i="6" s="1"/>
  <c r="B25" i="10"/>
  <c r="B26" i="10"/>
  <c r="A33" i="3"/>
  <c r="A37" i="2"/>
  <c r="B27" i="10" l="1"/>
  <c r="B24" i="15"/>
  <c r="B26" i="15" s="1"/>
  <c r="B19" i="6" l="1"/>
  <c r="B21" i="6" s="1"/>
  <c r="B21" i="10"/>
  <c r="B16" i="10"/>
  <c r="E14" i="16" l="1"/>
  <c r="D14" i="16"/>
  <c r="C14" i="16"/>
  <c r="B14" i="16"/>
  <c r="E9" i="16"/>
  <c r="D9" i="16"/>
  <c r="C9" i="16"/>
  <c r="B9" i="16"/>
  <c r="A27" i="3"/>
  <c r="A21" i="3"/>
  <c r="A11" i="3"/>
  <c r="A31" i="2"/>
  <c r="A25" i="2"/>
  <c r="B20" i="10" l="1"/>
  <c r="B22" i="10" s="1"/>
  <c r="B17" i="10"/>
  <c r="D12" i="24"/>
  <c r="C4" i="24"/>
  <c r="C6" i="24" s="1"/>
  <c r="D3" i="24"/>
  <c r="D2" i="24"/>
  <c r="D6" i="24" s="1"/>
  <c r="D9" i="24" l="1"/>
  <c r="F3" i="24"/>
  <c r="F4" i="24"/>
  <c r="F2" i="24"/>
  <c r="D11" i="24"/>
  <c r="E11" i="24" s="1"/>
  <c r="D13" i="24"/>
  <c r="E13" i="24" s="1"/>
  <c r="E12" i="24"/>
  <c r="E9" i="24"/>
  <c r="E6" i="24"/>
  <c r="E4" i="9" l="1"/>
  <c r="E20" i="22" l="1"/>
  <c r="E21" i="22" s="1"/>
  <c r="E8" i="22"/>
  <c r="E9" i="22" s="1"/>
  <c r="E25" i="22"/>
  <c r="E10" i="22" l="1"/>
  <c r="E11" i="22" s="1"/>
  <c r="E13" i="22" s="1"/>
  <c r="E14" i="22" s="1"/>
  <c r="E22" i="22"/>
  <c r="E23" i="22" s="1"/>
  <c r="E26" i="22" s="1"/>
  <c r="E4" i="16"/>
  <c r="C4" i="16"/>
  <c r="D4" i="16"/>
  <c r="B4" i="16"/>
  <c r="C25" i="22"/>
  <c r="C4" i="9"/>
  <c r="D4" i="9"/>
  <c r="B4" i="9"/>
  <c r="C20" i="22"/>
  <c r="C8" i="22"/>
  <c r="B25" i="22" l="1"/>
  <c r="F20" i="22"/>
  <c r="F22" i="22" s="1"/>
  <c r="B20" i="22"/>
  <c r="B22" i="22" s="1"/>
  <c r="D20" i="22"/>
  <c r="D22" i="22" s="1"/>
  <c r="B8" i="22"/>
  <c r="B10" i="22" s="1"/>
  <c r="D8" i="22"/>
  <c r="D9" i="22" s="1"/>
  <c r="F25" i="22"/>
  <c r="D25" i="22"/>
  <c r="C22" i="22"/>
  <c r="C21" i="22"/>
  <c r="C9" i="22"/>
  <c r="C10" i="22"/>
  <c r="D10" i="22" l="1"/>
  <c r="B21" i="22"/>
  <c r="B23" i="22" s="1"/>
  <c r="B26" i="22" s="1"/>
  <c r="D21" i="22"/>
  <c r="D23" i="22" s="1"/>
  <c r="D26" i="22" s="1"/>
  <c r="B9" i="22"/>
  <c r="B11" i="22" s="1"/>
  <c r="B13" i="22" s="1"/>
  <c r="B14" i="22" s="1"/>
  <c r="F21" i="22"/>
  <c r="F23" i="22" s="1"/>
  <c r="F26" i="22" s="1"/>
  <c r="D11" i="22"/>
  <c r="D13" i="22" s="1"/>
  <c r="D14" i="22" s="1"/>
  <c r="C23" i="22"/>
  <c r="C26" i="22" s="1"/>
  <c r="C11" i="22"/>
  <c r="C13" i="22" s="1"/>
  <c r="C14" i="22" s="1"/>
</calcChain>
</file>

<file path=xl/sharedStrings.xml><?xml version="1.0" encoding="utf-8"?>
<sst xmlns="http://schemas.openxmlformats.org/spreadsheetml/2006/main" count="521" uniqueCount="99">
  <si>
    <t>AC</t>
  </si>
  <si>
    <t>BB</t>
  </si>
  <si>
    <t>LC</t>
  </si>
  <si>
    <t>TJ</t>
  </si>
  <si>
    <t>Revenue</t>
  </si>
  <si>
    <t>COGS</t>
  </si>
  <si>
    <t>Gross Profit</t>
  </si>
  <si>
    <t>Net Income</t>
  </si>
  <si>
    <t>FS</t>
  </si>
  <si>
    <t>Vehicles</t>
  </si>
  <si>
    <t>Revenue Per Vehicle</t>
  </si>
  <si>
    <t>Field/Service Tech</t>
  </si>
  <si>
    <t>Revenue Per Tech</t>
  </si>
  <si>
    <t>Direct Labor Costs</t>
  </si>
  <si>
    <t>Direct Labor Percentage</t>
  </si>
  <si>
    <t>Net Sales</t>
  </si>
  <si>
    <t>Admin EE</t>
  </si>
  <si>
    <t>AR Turnover per Admin EE</t>
  </si>
  <si>
    <t>Technicians</t>
  </si>
  <si>
    <t>Gross Profit per Tech</t>
  </si>
  <si>
    <t>Direct Materials</t>
  </si>
  <si>
    <t>Retail Revenue</t>
  </si>
  <si>
    <t>Retail Direct Materials</t>
  </si>
  <si>
    <t>Retail DM Profit Percentage</t>
  </si>
  <si>
    <t>Current Assets</t>
  </si>
  <si>
    <t>Current Liabilities</t>
  </si>
  <si>
    <t>Current Ratio</t>
  </si>
  <si>
    <t>Total Assets</t>
  </si>
  <si>
    <t>BS</t>
  </si>
  <si>
    <t>Tech</t>
  </si>
  <si>
    <t>Truck</t>
  </si>
  <si>
    <t>Admin</t>
  </si>
  <si>
    <t>DL Estimate</t>
  </si>
  <si>
    <t>DM Estimate</t>
  </si>
  <si>
    <t>OH Estimate</t>
  </si>
  <si>
    <t>Net from Expansion</t>
  </si>
  <si>
    <t>Revenue/Vehicle</t>
  </si>
  <si>
    <t>Estiamte Per Vehicle</t>
  </si>
  <si>
    <t>Estiamte Per Technician</t>
  </si>
  <si>
    <t>Revenue/Tech</t>
  </si>
  <si>
    <t>A measurement of the quality of an organization's policies, products, programs, strategies, etc., and their comparison with standard measurements, or similar measurements of its peers.</t>
  </si>
  <si>
    <t>The objectives of benchmarking are (1) to determine what and where improvements are called for, (2) to analyze how other organizations achieve their high performance levels, and (3) to use this information to improve performance.</t>
  </si>
  <si>
    <t>Benchmarking</t>
  </si>
  <si>
    <t>Identify gaps in an organization's processes in order to achieve a competitive advantage.</t>
  </si>
  <si>
    <t>Trend Analysis</t>
  </si>
  <si>
    <t>Make projections and assessments of a financial health based on past performance.</t>
  </si>
  <si>
    <t>Examine past performance, along with current financial conditions, to determine how a company will perform in the future.</t>
  </si>
  <si>
    <t>Valor Gas Build</t>
  </si>
  <si>
    <t>Unit</t>
  </si>
  <si>
    <t>Accessor</t>
  </si>
  <si>
    <t>Costs</t>
  </si>
  <si>
    <t>Labor</t>
  </si>
  <si>
    <t>Profit</t>
  </si>
  <si>
    <t>Build Revenue</t>
  </si>
  <si>
    <t>Build Cost</t>
  </si>
  <si>
    <t>Build Labor</t>
  </si>
  <si>
    <t>S&amp;H</t>
  </si>
  <si>
    <t>Gross Profit Percentage</t>
  </si>
  <si>
    <t>Revenue per Tech/Truck/both</t>
  </si>
  <si>
    <t>Direct Material Precentage</t>
  </si>
  <si>
    <t>Gross Profit/Total Revenue</t>
  </si>
  <si>
    <t>Total Revenue/Number of Tech or Truck</t>
  </si>
  <si>
    <t>Direct Labor Expense (s)/Total Revenue</t>
  </si>
  <si>
    <t>Direct Materials Expense(s)/Total Revenue</t>
  </si>
  <si>
    <t>Total Current Assets/Total Current Liabilities</t>
  </si>
  <si>
    <t>Total Overhead Costs</t>
  </si>
  <si>
    <t>Total Operating Expenses</t>
  </si>
  <si>
    <t>Overhead Costs Percentage</t>
  </si>
  <si>
    <t>Total Overhead Costs/Total Revenue</t>
  </si>
  <si>
    <t>Metric</t>
  </si>
  <si>
    <t>Formula</t>
  </si>
  <si>
    <t>Why</t>
  </si>
  <si>
    <t>Asset Turnover</t>
  </si>
  <si>
    <t>Total Revenue/Total Assets</t>
  </si>
  <si>
    <t>Are your assets making you money?  (Bigger is better)</t>
  </si>
  <si>
    <t>Your ability to repay debt with your current assets (Bigger is better)</t>
  </si>
  <si>
    <t>Watch for variations; be able to explain (Bigger is better)</t>
  </si>
  <si>
    <t>Watch for increases that cannot be explained easily; then pricing problem likely (Bigger is better)</t>
  </si>
  <si>
    <t>Watch for increases that cannot be explained easily; then pricing problem likely (lower is better)</t>
  </si>
  <si>
    <t>Watch for increases that cannot be explained easily; then management problem or pricing problem (lower is better)</t>
  </si>
  <si>
    <t>Watch for unexplained increases-consistancy</t>
  </si>
  <si>
    <t>Current Ratio/Quick Ratio</t>
  </si>
  <si>
    <t>American Chimney</t>
  </si>
  <si>
    <t>The percent of each $1 earned that made it to the bottom line.  You want this percent to be high.</t>
  </si>
  <si>
    <t>The revenue each vehicle generated during the period.  You want this number to be high.</t>
  </si>
  <si>
    <t>The revenue each tech generated during the period.  You want this number to be high.</t>
  </si>
  <si>
    <t>The gross profit each tech generated during the period.  Gross profit is the amount of money leftover after paying all the direct material and direct labor costs.  You want this number to be high.</t>
  </si>
  <si>
    <t>How much your tehcnicians cost for every $1 of revenue.  You want this number to be low.</t>
  </si>
  <si>
    <t>The cost spent on direct materials for each $1 in revenue.  You want this percent to be low.</t>
  </si>
  <si>
    <t>Current Ratio measures the ability of the company to pay liabilities as they come due.  How many times can the company pay its current liabilities with its current assets.  You want this number to be high.</t>
  </si>
  <si>
    <t>Asset turnover measurses ability to generate revenue with assets.  You want this number to be high.</t>
  </si>
  <si>
    <t>The percent of every dollar leftover after all direct costs are paid.  The amount available to pay overhead expenses.  You want the gross profit percent to be high.</t>
  </si>
  <si>
    <t>DM Percentage</t>
  </si>
  <si>
    <t>Techs</t>
  </si>
  <si>
    <t>2020</t>
  </si>
  <si>
    <t>Average Per Month</t>
  </si>
  <si>
    <t>Average per Month</t>
  </si>
  <si>
    <t>2021</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</si>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</sst>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_);_(* \(#,##0.0\);_(* &quot;-&quot;??_);_(@_)"/>
    <numFmt numFmtId="166" formatCode="[$-409]mmm\-yy;@"/>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0"/>
      <name val="Arial"/>
      <family val="2"/>
    </font>
  </fonts>
  <fills count="3">
    <fill>
      <patternFill patternType="none"/>
    </fill>
    <fill>
      <patternFill patternType="gray125"/>
    </fill>
    <fill>
      <patternFill patternType="solid">
        <fgColor rgb="FFFFFF99"/>
        <bgColor indexed="64"/>
      </patternFill>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cellStyleXfs>
  <cellXfs count="57">
    <xf numFmtId="0" fontId="0" fillId="0" borderId="0" xfId="0"/>
    <xf numFmtId="164" fontId="0" fillId="0" borderId="0" xfId="1" applyNumberFormat="1" applyFont="1"/>
    <xf numFmtId="0" fontId="2" fillId="0" borderId="0" xfId="0" applyFont="1"/>
    <xf numFmtId="9" fontId="2" fillId="0" borderId="0" xfId="2" applyFont="1"/>
    <xf numFmtId="164" fontId="0" fillId="0" borderId="1" xfId="1" applyNumberFormat="1" applyFont="1" applyBorder="1"/>
    <xf numFmtId="164" fontId="0" fillId="0" borderId="2" xfId="1" applyNumberFormat="1" applyFont="1" applyBorder="1"/>
    <xf numFmtId="0" fontId="0" fillId="0" borderId="0" xfId="0" applyAlignment="1">
      <alignment wrapText="1"/>
    </xf>
    <xf numFmtId="0" fontId="2" fillId="0" borderId="0" xfId="0" applyFont="1" applyAlignment="1">
      <alignment wrapText="1"/>
    </xf>
    <xf numFmtId="9" fontId="0" fillId="0" borderId="0" xfId="2" applyFont="1"/>
    <xf numFmtId="0" fontId="0" fillId="0" borderId="0" xfId="0" applyAlignment="1">
      <alignment horizontal="right"/>
    </xf>
    <xf numFmtId="17" fontId="0" fillId="0" borderId="0" xfId="0" applyNumberFormat="1"/>
    <xf numFmtId="17" fontId="2" fillId="0" borderId="0" xfId="0" applyNumberFormat="1" applyFont="1"/>
    <xf numFmtId="166" fontId="2" fillId="0" borderId="0" xfId="0" applyNumberFormat="1" applyFont="1"/>
    <xf numFmtId="164" fontId="0" fillId="0" borderId="0" xfId="1" applyNumberFormat="1" applyFont="1" applyAlignment="1">
      <alignment horizontal="right"/>
    </xf>
    <xf numFmtId="9" fontId="2" fillId="0" borderId="0" xfId="2" applyFont="1" applyAlignment="1">
      <alignment horizontal="right"/>
    </xf>
    <xf numFmtId="165" fontId="0" fillId="0" borderId="0" xfId="1" applyNumberFormat="1" applyFont="1" applyAlignment="1">
      <alignment horizontal="right"/>
    </xf>
    <xf numFmtId="164" fontId="1" fillId="0" borderId="0" xfId="1" applyNumberFormat="1" applyAlignment="1">
      <alignment horizontal="right"/>
    </xf>
    <xf numFmtId="164" fontId="2" fillId="0" borderId="0" xfId="1" applyNumberFormat="1" applyFont="1" applyAlignment="1">
      <alignment horizontal="right"/>
    </xf>
    <xf numFmtId="43" fontId="2" fillId="0" borderId="0" xfId="1" applyFont="1" applyAlignment="1">
      <alignment horizontal="right"/>
    </xf>
    <xf numFmtId="0" fontId="0" fillId="0" borderId="0" xfId="0" applyAlignment="1">
      <alignment horizontal="right" wrapText="1"/>
    </xf>
    <xf numFmtId="0" fontId="2" fillId="0" borderId="0" xfId="0" applyFont="1" applyAlignment="1">
      <alignment horizontal="right"/>
    </xf>
    <xf numFmtId="164" fontId="0" fillId="0" borderId="0" xfId="1" applyNumberFormat="1" applyFont="1" applyFill="1"/>
    <xf numFmtId="0" fontId="0" fillId="0" borderId="0" xfId="0" applyFill="1" applyAlignment="1">
      <alignment horizontal="right" wrapText="1"/>
    </xf>
    <xf numFmtId="0" fontId="0" fillId="0" borderId="0" xfId="0" applyFill="1"/>
    <xf numFmtId="164" fontId="3" fillId="0" borderId="0" xfId="1" applyNumberFormat="1" applyFont="1" applyAlignment="1">
      <alignment horizontal="right"/>
    </xf>
    <xf numFmtId="17" fontId="0" fillId="0" borderId="0" xfId="0" quotePrefix="1" applyNumberFormat="1"/>
    <xf numFmtId="164" fontId="3" fillId="0" borderId="0" xfId="1" applyNumberFormat="1" applyFont="1" applyFill="1" applyAlignment="1">
      <alignment horizontal="right"/>
    </xf>
    <xf numFmtId="165" fontId="3" fillId="0" borderId="0" xfId="1" applyNumberFormat="1" applyFont="1" applyAlignment="1">
      <alignment horizontal="right"/>
    </xf>
    <xf numFmtId="164" fontId="3" fillId="0" borderId="0" xfId="1" applyNumberFormat="1" applyFont="1"/>
    <xf numFmtId="17" fontId="2" fillId="0" borderId="0" xfId="0" quotePrefix="1" applyNumberFormat="1" applyFont="1"/>
    <xf numFmtId="0" fontId="0" fillId="0" borderId="0" xfId="0" quotePrefix="1"/>
    <xf numFmtId="0" fontId="2" fillId="0" borderId="0" xfId="0" quotePrefix="1" applyFont="1"/>
    <xf numFmtId="0" fontId="3" fillId="0" borderId="0" xfId="0" applyFont="1" applyAlignment="1">
      <alignment horizontal="right"/>
    </xf>
    <xf numFmtId="164" fontId="4" fillId="0" borderId="0" xfId="1" applyNumberFormat="1" applyFont="1" applyAlignment="1">
      <alignment horizontal="right"/>
    </xf>
    <xf numFmtId="164" fontId="4" fillId="0" borderId="0" xfId="1" applyNumberFormat="1" applyFont="1"/>
    <xf numFmtId="0" fontId="3" fillId="0" borderId="0" xfId="0" applyFont="1"/>
    <xf numFmtId="0" fontId="3" fillId="0" borderId="0" xfId="0" applyFont="1" applyFill="1" applyAlignment="1">
      <alignment horizontal="right"/>
    </xf>
    <xf numFmtId="9" fontId="4" fillId="0" borderId="0" xfId="2" applyFont="1" applyFill="1" applyAlignment="1">
      <alignment horizontal="right"/>
    </xf>
    <xf numFmtId="0" fontId="4" fillId="0" borderId="0" xfId="0" applyFont="1" applyAlignment="1">
      <alignment horizontal="right"/>
    </xf>
    <xf numFmtId="0" fontId="4" fillId="0" borderId="0" xfId="0" applyFont="1" applyFill="1" applyAlignment="1">
      <alignment horizontal="right"/>
    </xf>
    <xf numFmtId="0" fontId="2" fillId="0" borderId="0" xfId="0" applyFont="1" applyAlignment="1">
      <alignment horizontal="left"/>
    </xf>
    <xf numFmtId="9" fontId="4" fillId="0" borderId="0" xfId="0" applyNumberFormat="1" applyFont="1" applyFill="1" applyAlignment="1">
      <alignment horizontal="right"/>
    </xf>
    <xf numFmtId="43" fontId="2" fillId="0" borderId="0" xfId="0" applyNumberFormat="1" applyFont="1" applyAlignment="1">
      <alignment horizontal="right"/>
    </xf>
    <xf numFmtId="43"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xf numFmtId="17" fontId="2" fillId="0" borderId="0" xfId="0" quotePrefix="1" applyNumberFormat="1" applyFont="1" applyAlignment="1">
      <alignment horizontal="right"/>
    </xf>
    <xf numFmtId="164" fontId="1" fillId="0" borderId="0" xfId="1" applyNumberFormat="1" applyFont="1"/>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xf numFmtId="164" fontId="0" fillId="2" borderId="0" xfId="1" applyNumberFormat="1" applyFont="1" applyFill="1"/>
    <xf numFmtId="164" fontId="3" fillId="2" borderId="0" xfId="1" applyNumberFormat="1" applyFont="1" applyFill="1" applyAlignment="1">
      <alignment horizontal="right"/>
    </xf>
    <xf numFmtId="164" fontId="3" fillId="2" borderId="0" xfId="1" applyNumberFormat="1" applyFont="1" applyFill="1"/>
    <xf numFmtId="164" fontId="0" fillId="2" borderId="0" xfId="1" applyNumberFormat="1" applyFont="1" applyFill="1" applyAlignment="1">
      <alignment horizontal="right"/>
    </xf>
    <xf numFmtId="43" fontId="4" fillId="0" borderId="0" xfId="0" applyNumberFormat="1" applyFont="1" applyAlignment="1">
      <alignment horizontal="right"/>
    </xf>
    <xf numFmtId="43" fontId="3" fillId="0" borderId="0" xfId="1" applyFont="1" applyFill="1" applyAlignment="1">
      <alignment horizontal="right"/>
    </xf>
  </cellXfs>
  <cellStyles count="4">
    <cellStyle name="Comma" xfId="1" builtinId="3"/>
    <cellStyle name="Normal" xfId="0" builtinId="0"/>
    <cellStyle name="Normal 2" xfId="3" xr:uid="{95EE7798-ECCB-435A-B941-9696A86309B7}"/>
    <cellStyle name="Perc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E8BC8-BFC4-4C71-ABA1-0D66F5BC08C3}">
  <dimension ref="A1:A12"/>
  <sheetViews>
    <sheetView zoomScaleNormal="100" workbookViewId="0">
      <selection activeCell="A7" sqref="A7"/>
    </sheetView>
  </sheetViews>
  <sheetFormatPr defaultRowHeight="15" x14ac:dyDescent="0.25"/>
  <cols>
    <col min="1" max="1" width="102.7109375" style="6" customWidth="1"/>
  </cols>
  <sheetData>
    <row r="1" spans="1:1" x14ac:dyDescent="0.25">
      <c r="A1" s="7" t="s">
        <v>42</v>
      </c>
    </row>
    <row r="2" spans="1:1" ht="30" x14ac:dyDescent="0.25">
      <c r="A2" s="6" t="s">
        <v>40</v>
      </c>
    </row>
    <row r="4" spans="1:1" ht="45" x14ac:dyDescent="0.25">
      <c r="A4" s="6" t="s">
        <v>41</v>
      </c>
    </row>
    <row r="6" spans="1:1" x14ac:dyDescent="0.25">
      <c r="A6" s="6" t="s">
        <v>43</v>
      </c>
    </row>
    <row r="10" spans="1:1" x14ac:dyDescent="0.25">
      <c r="A10" s="7" t="s">
        <v>44</v>
      </c>
    </row>
    <row r="11" spans="1:1" x14ac:dyDescent="0.25">
      <c r="A11" s="6" t="s">
        <v>45</v>
      </c>
    </row>
    <row r="12" spans="1:1" ht="30" x14ac:dyDescent="0.25">
      <c r="A12" s="6" t="s">
        <v>46</v>
      </c>
    </row>
  </sheetData>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E146E-5FC8-4A32-90D5-08119C83146F}">
  <dimension ref="A1:E14"/>
  <sheetViews>
    <sheetView zoomScaleNormal="100" workbookViewId="0">
      <selection activeCell="B8" sqref="B8"/>
    </sheetView>
  </sheetViews>
  <sheetFormatPr defaultRowHeight="15" x14ac:dyDescent="0.25"/>
  <cols>
    <col min="1" max="1" width="27.5703125" customWidth="1"/>
    <col min="2" max="5" width="10.5703125" style="9" bestFit="1" customWidth="1"/>
    <col min="6" max="8" width="10.7109375" bestFit="1" customWidth="1"/>
  </cols>
  <sheetData>
    <row r="1" spans="1:5" ht="30" x14ac:dyDescent="0.25">
      <c r="A1">
        <v>2018</v>
      </c>
      <c r="B1" s="19" t="s">
        <v>82</v>
      </c>
      <c r="C1" s="9" t="s">
        <v>1</v>
      </c>
      <c r="D1" s="9" t="s">
        <v>2</v>
      </c>
      <c r="E1" s="9" t="s">
        <v>8</v>
      </c>
    </row>
    <row r="2" spans="1:5" x14ac:dyDescent="0.25">
      <c r="A2" s="1" t="s">
        <v>21</v>
      </c>
      <c r="B2" s="13">
        <v>289669</v>
      </c>
      <c r="C2" s="13">
        <v>168439</v>
      </c>
      <c r="D2" s="13">
        <v>995677</v>
      </c>
      <c r="E2" s="13">
        <v>383593.17</v>
      </c>
    </row>
    <row r="3" spans="1:5" x14ac:dyDescent="0.25">
      <c r="A3" s="1" t="s">
        <v>22</v>
      </c>
      <c r="B3" s="13">
        <v>127479</v>
      </c>
      <c r="C3" s="13">
        <v>104555</v>
      </c>
      <c r="D3" s="13">
        <v>489899</v>
      </c>
      <c r="E3" s="13">
        <v>179349.94</v>
      </c>
    </row>
    <row r="4" spans="1:5" x14ac:dyDescent="0.25">
      <c r="A4" s="2" t="s">
        <v>23</v>
      </c>
      <c r="B4" s="14">
        <f>B3/B2</f>
        <v>0.44008506260593988</v>
      </c>
      <c r="C4" s="14">
        <f t="shared" ref="C4:E4" si="0">C3/C2</f>
        <v>0.62072916604824302</v>
      </c>
      <c r="D4" s="14">
        <f t="shared" si="0"/>
        <v>0.49202602852129756</v>
      </c>
      <c r="E4" s="14">
        <f t="shared" si="0"/>
        <v>0.46755248535838112</v>
      </c>
    </row>
    <row r="6" spans="1:5" x14ac:dyDescent="0.25">
      <c r="A6" s="10">
        <v>43466</v>
      </c>
      <c r="B6" s="9" t="s">
        <v>0</v>
      </c>
      <c r="C6" s="9" t="s">
        <v>1</v>
      </c>
      <c r="D6" s="9" t="s">
        <v>2</v>
      </c>
      <c r="E6" s="9" t="s">
        <v>8</v>
      </c>
    </row>
    <row r="7" spans="1:5" x14ac:dyDescent="0.25">
      <c r="A7" s="1" t="s">
        <v>21</v>
      </c>
      <c r="B7" s="13">
        <v>133572</v>
      </c>
      <c r="C7" s="13"/>
      <c r="D7" s="13"/>
      <c r="E7" s="13"/>
    </row>
    <row r="8" spans="1:5" x14ac:dyDescent="0.25">
      <c r="A8" s="1" t="s">
        <v>22</v>
      </c>
      <c r="B8" s="13"/>
      <c r="C8" s="13"/>
      <c r="D8" s="13"/>
      <c r="E8" s="13"/>
    </row>
    <row r="9" spans="1:5" x14ac:dyDescent="0.25">
      <c r="A9" s="2" t="s">
        <v>23</v>
      </c>
      <c r="B9" s="14">
        <f>B8/B7</f>
        <v>0</v>
      </c>
      <c r="C9" s="14" t="e">
        <f t="shared" ref="C9:E9" si="1">C8/C7</f>
        <v>#DIV/0!</v>
      </c>
      <c r="D9" s="14" t="e">
        <f t="shared" si="1"/>
        <v>#DIV/0!</v>
      </c>
      <c r="E9" s="14" t="e">
        <f t="shared" si="1"/>
        <v>#DIV/0!</v>
      </c>
    </row>
    <row r="10" spans="1:5" x14ac:dyDescent="0.25">
      <c r="A10" s="2"/>
      <c r="B10" s="14"/>
      <c r="C10" s="14"/>
      <c r="D10" s="14"/>
      <c r="E10" s="14"/>
    </row>
    <row r="11" spans="1:5" x14ac:dyDescent="0.25">
      <c r="A11" s="10">
        <v>43497</v>
      </c>
      <c r="B11" s="9" t="s">
        <v>0</v>
      </c>
      <c r="C11" s="9" t="s">
        <v>1</v>
      </c>
      <c r="D11" s="9" t="s">
        <v>2</v>
      </c>
      <c r="E11" s="9" t="s">
        <v>8</v>
      </c>
    </row>
    <row r="12" spans="1:5" x14ac:dyDescent="0.25">
      <c r="A12" s="1" t="s">
        <v>21</v>
      </c>
      <c r="B12" s="13"/>
      <c r="C12" s="13"/>
      <c r="D12" s="13"/>
      <c r="E12" s="13"/>
    </row>
    <row r="13" spans="1:5" x14ac:dyDescent="0.25">
      <c r="A13" s="1" t="s">
        <v>22</v>
      </c>
      <c r="B13" s="13"/>
      <c r="C13" s="13"/>
      <c r="D13" s="13"/>
      <c r="E13" s="13"/>
    </row>
    <row r="14" spans="1:5" x14ac:dyDescent="0.25">
      <c r="A14" s="2" t="s">
        <v>23</v>
      </c>
      <c r="B14" s="14" t="e">
        <f>B13/B12</f>
        <v>#DIV/0!</v>
      </c>
      <c r="C14" s="14" t="e">
        <f t="shared" ref="C14:E14" si="2">C13/C12</f>
        <v>#DIV/0!</v>
      </c>
      <c r="D14" s="14" t="e">
        <f t="shared" si="2"/>
        <v>#DIV/0!</v>
      </c>
      <c r="E14" s="14" t="e">
        <f t="shared" si="2"/>
        <v>#DIV/0!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8C034-0688-4719-B116-DA27D689F7AD}">
  <dimension ref="A1:K82"/>
  <sheetViews>
    <sheetView zoomScaleNormal="100" workbookViewId="0">
      <pane xSplit="1" ySplit="3" topLeftCell="B55" activePane="bottomRight" state="frozen"/>
      <selection pane="topRight" activeCell="B1" sqref="B1"/>
      <selection pane="bottomLeft" activeCell="A4" sqref="A4"/>
      <selection pane="bottomRight" activeCell="B3" sqref="B3"/>
    </sheetView>
  </sheetViews>
  <sheetFormatPr defaultRowHeight="15" x14ac:dyDescent="0.25"/>
  <cols>
    <col min="1" max="1" width="18.42578125" customWidth="1"/>
    <col min="2" max="2" width="9" style="9" customWidth="1"/>
    <col min="3" max="4" width="9.140625" customWidth="1"/>
  </cols>
  <sheetData>
    <row r="1" spans="1:2" ht="46.5" customHeight="1" x14ac:dyDescent="0.25">
      <c r="A1" s="50" t="s">
        <v>89</v>
      </c>
      <c r="B1" s="50"/>
    </row>
    <row r="3" spans="1:2" x14ac:dyDescent="0.25">
      <c r="A3">
        <v>2020</v>
      </c>
      <c r="B3" s="20"/>
    </row>
    <row r="4" spans="1:2" x14ac:dyDescent="0.25">
      <c r="A4" s="1" t="s">
        <v>24</v>
      </c>
      <c r="B4" s="54"/>
    </row>
    <row r="5" spans="1:2" x14ac:dyDescent="0.25">
      <c r="A5" s="1" t="s">
        <v>25</v>
      </c>
      <c r="B5" s="54"/>
    </row>
    <row r="6" spans="1:2" x14ac:dyDescent="0.25">
      <c r="A6" s="2" t="s">
        <v>26</v>
      </c>
      <c r="B6" s="18">
        <f>IF(B4&gt;0,B4/B5,0)</f>
        <v>0</v>
      </c>
    </row>
    <row r="8" spans="1:2" x14ac:dyDescent="0.25">
      <c r="A8" s="25" t="s">
        <v>97</v>
      </c>
    </row>
    <row r="9" spans="1:2" x14ac:dyDescent="0.25">
      <c r="A9" s="1" t="s">
        <v>24</v>
      </c>
      <c r="B9" s="54"/>
    </row>
    <row r="10" spans="1:2" x14ac:dyDescent="0.25">
      <c r="A10" s="1" t="s">
        <v>25</v>
      </c>
      <c r="B10" s="54"/>
    </row>
    <row r="11" spans="1:2" x14ac:dyDescent="0.25">
      <c r="A11" s="2" t="s">
        <v>26</v>
      </c>
      <c r="B11" s="18">
        <f>IF(B9&gt;0,B9/B10,0)</f>
        <v>0</v>
      </c>
    </row>
    <row r="12" spans="1:2" x14ac:dyDescent="0.25">
      <c r="A12" s="2"/>
      <c r="B12" s="18"/>
    </row>
    <row r="13" spans="1:2" x14ac:dyDescent="0.25">
      <c r="A13" s="10">
        <v>44562</v>
      </c>
    </row>
    <row r="14" spans="1:2" x14ac:dyDescent="0.25">
      <c r="A14" s="1" t="s">
        <v>24</v>
      </c>
      <c r="B14" s="54"/>
    </row>
    <row r="15" spans="1:2" x14ac:dyDescent="0.25">
      <c r="A15" s="1" t="s">
        <v>25</v>
      </c>
      <c r="B15" s="54"/>
    </row>
    <row r="16" spans="1:2" x14ac:dyDescent="0.25">
      <c r="A16" s="2" t="s">
        <v>26</v>
      </c>
      <c r="B16" s="18">
        <f>IF(B14&gt;0,B14/B15,0)</f>
        <v>0</v>
      </c>
    </row>
    <row r="18" spans="1:2" x14ac:dyDescent="0.25">
      <c r="A18" s="10">
        <v>44593</v>
      </c>
    </row>
    <row r="19" spans="1:2" x14ac:dyDescent="0.25">
      <c r="A19" s="1" t="s">
        <v>24</v>
      </c>
      <c r="B19" s="54"/>
    </row>
    <row r="20" spans="1:2" x14ac:dyDescent="0.25">
      <c r="A20" s="1" t="s">
        <v>25</v>
      </c>
      <c r="B20" s="54"/>
    </row>
    <row r="21" spans="1:2" x14ac:dyDescent="0.25">
      <c r="A21" s="2" t="s">
        <v>26</v>
      </c>
      <c r="B21" s="18">
        <f>IF(B19&gt;0,B19/B20,0)</f>
        <v>0</v>
      </c>
    </row>
    <row r="23" spans="1:2" x14ac:dyDescent="0.25">
      <c r="A23" s="10">
        <v>44621</v>
      </c>
    </row>
    <row r="24" spans="1:2" x14ac:dyDescent="0.25">
      <c r="A24" s="1" t="s">
        <v>24</v>
      </c>
      <c r="B24" s="54"/>
    </row>
    <row r="25" spans="1:2" x14ac:dyDescent="0.25">
      <c r="A25" s="1" t="s">
        <v>25</v>
      </c>
      <c r="B25" s="54"/>
    </row>
    <row r="26" spans="1:2" x14ac:dyDescent="0.25">
      <c r="A26" s="2" t="s">
        <v>26</v>
      </c>
      <c r="B26" s="18">
        <f>IF(B24&gt;0,B24/B25,0)</f>
        <v>0</v>
      </c>
    </row>
    <row r="28" spans="1:2" x14ac:dyDescent="0.25">
      <c r="A28" s="10">
        <v>44652</v>
      </c>
    </row>
    <row r="29" spans="1:2" x14ac:dyDescent="0.25">
      <c r="A29" s="1" t="s">
        <v>24</v>
      </c>
      <c r="B29" s="54"/>
    </row>
    <row r="30" spans="1:2" x14ac:dyDescent="0.25">
      <c r="A30" s="1" t="s">
        <v>25</v>
      </c>
      <c r="B30" s="54"/>
    </row>
    <row r="31" spans="1:2" x14ac:dyDescent="0.25">
      <c r="A31" s="2" t="s">
        <v>26</v>
      </c>
      <c r="B31" s="18">
        <f>IF(B29&gt;0,B29/B30,0)</f>
        <v>0</v>
      </c>
    </row>
    <row r="33" spans="1:2" x14ac:dyDescent="0.25">
      <c r="A33" s="10">
        <v>44682</v>
      </c>
    </row>
    <row r="34" spans="1:2" x14ac:dyDescent="0.25">
      <c r="A34" s="1" t="s">
        <v>24</v>
      </c>
      <c r="B34" s="54"/>
    </row>
    <row r="35" spans="1:2" x14ac:dyDescent="0.25">
      <c r="A35" s="1" t="s">
        <v>25</v>
      </c>
      <c r="B35" s="54"/>
    </row>
    <row r="36" spans="1:2" x14ac:dyDescent="0.25">
      <c r="A36" s="2" t="s">
        <v>26</v>
      </c>
      <c r="B36" s="18">
        <f>IF(B34&gt;0,B34/B35,0)</f>
        <v>0</v>
      </c>
    </row>
    <row r="38" spans="1:2" x14ac:dyDescent="0.25">
      <c r="A38" s="10">
        <v>44713</v>
      </c>
    </row>
    <row r="39" spans="1:2" x14ac:dyDescent="0.25">
      <c r="A39" s="1" t="s">
        <v>24</v>
      </c>
      <c r="B39" s="54"/>
    </row>
    <row r="40" spans="1:2" x14ac:dyDescent="0.25">
      <c r="A40" s="1" t="s">
        <v>25</v>
      </c>
      <c r="B40" s="54"/>
    </row>
    <row r="41" spans="1:2" x14ac:dyDescent="0.25">
      <c r="A41" s="2" t="s">
        <v>26</v>
      </c>
      <c r="B41" s="18">
        <f>IF(B39&gt;0,B39/B40,0)</f>
        <v>0</v>
      </c>
    </row>
    <row r="43" spans="1:2" x14ac:dyDescent="0.25">
      <c r="A43" s="10">
        <v>44743</v>
      </c>
    </row>
    <row r="44" spans="1:2" x14ac:dyDescent="0.25">
      <c r="A44" s="1" t="s">
        <v>24</v>
      </c>
      <c r="B44" s="54"/>
    </row>
    <row r="45" spans="1:2" x14ac:dyDescent="0.25">
      <c r="A45" s="1" t="s">
        <v>25</v>
      </c>
      <c r="B45" s="54"/>
    </row>
    <row r="46" spans="1:2" x14ac:dyDescent="0.25">
      <c r="A46" s="2" t="s">
        <v>26</v>
      </c>
      <c r="B46" s="18">
        <f>IF(B44&gt;0,B44/B45,0)</f>
        <v>0</v>
      </c>
    </row>
    <row r="48" spans="1:2" x14ac:dyDescent="0.25">
      <c r="A48" s="10">
        <v>44774</v>
      </c>
    </row>
    <row r="49" spans="1:2" x14ac:dyDescent="0.25">
      <c r="A49" s="1" t="s">
        <v>24</v>
      </c>
      <c r="B49" s="54"/>
    </row>
    <row r="50" spans="1:2" x14ac:dyDescent="0.25">
      <c r="A50" s="1" t="s">
        <v>25</v>
      </c>
      <c r="B50" s="54"/>
    </row>
    <row r="51" spans="1:2" x14ac:dyDescent="0.25">
      <c r="A51" s="2" t="s">
        <v>26</v>
      </c>
      <c r="B51" s="18">
        <f>IF(B49&gt;0,B49/B50,0)</f>
        <v>0</v>
      </c>
    </row>
    <row r="53" spans="1:2" x14ac:dyDescent="0.25">
      <c r="A53" s="10">
        <v>44805</v>
      </c>
    </row>
    <row r="54" spans="1:2" x14ac:dyDescent="0.25">
      <c r="A54" s="1" t="s">
        <v>24</v>
      </c>
      <c r="B54" s="54"/>
    </row>
    <row r="55" spans="1:2" x14ac:dyDescent="0.25">
      <c r="A55" s="1" t="s">
        <v>25</v>
      </c>
      <c r="B55" s="54"/>
    </row>
    <row r="56" spans="1:2" x14ac:dyDescent="0.25">
      <c r="A56" s="2" t="s">
        <v>26</v>
      </c>
      <c r="B56" s="18">
        <f>IF(B54&gt;0,B54/B55,0)</f>
        <v>0</v>
      </c>
    </row>
    <row r="58" spans="1:2" x14ac:dyDescent="0.25">
      <c r="A58" s="10">
        <v>44835</v>
      </c>
    </row>
    <row r="59" spans="1:2" x14ac:dyDescent="0.25">
      <c r="A59" s="1" t="s">
        <v>24</v>
      </c>
      <c r="B59" s="54"/>
    </row>
    <row r="60" spans="1:2" x14ac:dyDescent="0.25">
      <c r="A60" s="1" t="s">
        <v>25</v>
      </c>
      <c r="B60" s="54"/>
    </row>
    <row r="61" spans="1:2" x14ac:dyDescent="0.25">
      <c r="A61" s="2" t="s">
        <v>26</v>
      </c>
      <c r="B61" s="18">
        <f>IF(B59&gt;0,B59/B60,0)</f>
        <v>0</v>
      </c>
    </row>
    <row r="63" spans="1:2" x14ac:dyDescent="0.25">
      <c r="A63" s="10">
        <v>44866</v>
      </c>
    </row>
    <row r="64" spans="1:2" x14ac:dyDescent="0.25">
      <c r="A64" s="1" t="s">
        <v>24</v>
      </c>
      <c r="B64" s="54"/>
    </row>
    <row r="65" spans="1:2" x14ac:dyDescent="0.25">
      <c r="A65" s="1" t="s">
        <v>25</v>
      </c>
      <c r="B65" s="54"/>
    </row>
    <row r="66" spans="1:2" x14ac:dyDescent="0.25">
      <c r="A66" s="2" t="s">
        <v>26</v>
      </c>
      <c r="B66" s="18">
        <f>IF(B64&gt;0,B64/B65,0)</f>
        <v>0</v>
      </c>
    </row>
    <row r="68" spans="1:2" x14ac:dyDescent="0.25">
      <c r="A68" s="10">
        <v>44896</v>
      </c>
    </row>
    <row r="69" spans="1:2" x14ac:dyDescent="0.25">
      <c r="A69" s="1" t="s">
        <v>24</v>
      </c>
      <c r="B69" s="54"/>
    </row>
    <row r="70" spans="1:2" x14ac:dyDescent="0.25">
      <c r="A70" s="1" t="s">
        <v>25</v>
      </c>
      <c r="B70" s="54"/>
    </row>
    <row r="71" spans="1:2" x14ac:dyDescent="0.25">
      <c r="A71" s="2" t="s">
        <v>26</v>
      </c>
      <c r="B71" s="18">
        <f>IF(B69&gt;0,B69/B70,0)</f>
        <v>0</v>
      </c>
    </row>
    <row r="73" spans="1:2" x14ac:dyDescent="0.25">
      <c r="A73" s="25" t="s">
        <v>98</v>
      </c>
    </row>
    <row r="74" spans="1:2" x14ac:dyDescent="0.25">
      <c r="A74" s="1" t="s">
        <v>24</v>
      </c>
      <c r="B74" s="13">
        <f>B69</f>
        <v>0</v>
      </c>
    </row>
    <row r="75" spans="1:2" x14ac:dyDescent="0.25">
      <c r="A75" s="1" t="s">
        <v>25</v>
      </c>
      <c r="B75" s="13">
        <f>B70</f>
        <v>0</v>
      </c>
    </row>
    <row r="76" spans="1:2" x14ac:dyDescent="0.25">
      <c r="A76" s="2" t="s">
        <v>26</v>
      </c>
      <c r="B76" s="18">
        <f>IF(B74&gt;0,B74/B75,0)</f>
        <v>0</v>
      </c>
    </row>
    <row r="77" spans="1:2" x14ac:dyDescent="0.25">
      <c r="A77" s="2"/>
      <c r="B77" s="42"/>
    </row>
    <row r="79" spans="1:2" x14ac:dyDescent="0.25">
      <c r="A79" s="10"/>
    </row>
    <row r="80" spans="1:2" x14ac:dyDescent="0.25">
      <c r="A80" s="1"/>
      <c r="B80" s="13"/>
    </row>
    <row r="81" spans="1:2" x14ac:dyDescent="0.25">
      <c r="A81" s="1"/>
      <c r="B81" s="13"/>
    </row>
    <row r="82" spans="1:2" x14ac:dyDescent="0.25">
      <c r="A82" s="2"/>
      <c r="B82" s="18"/>
    </row>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EE672-480F-447B-A66B-953E4556E3D8}">
  <dimension ref="A1:G79"/>
  <sheetViews>
    <sheetView tabSelected="1" zoomScaleNormal="100" workbookViewId="0">
      <pane xSplit="1" ySplit="3" topLeftCell="B4" activePane="bottomRight" state="frozen"/>
      <selection pane="topRight" activeCell="B1" sqref="B1"/>
      <selection pane="bottomLeft" activeCell="A4" sqref="A4"/>
      <selection pane="bottomRight" activeCell="J17" sqref="J17"/>
    </sheetView>
  </sheetViews>
  <sheetFormatPr defaultRowHeight="15" x14ac:dyDescent="0.25"/>
  <cols>
    <col min="1" max="1" width="18.42578125" bestFit="1" customWidth="1"/>
    <col min="2" max="2" width="10.5703125" style="32" customWidth="1"/>
  </cols>
  <sheetData>
    <row r="1" spans="1:2" ht="30" customHeight="1" x14ac:dyDescent="0.25">
      <c r="A1" s="49" t="s">
        <v>90</v>
      </c>
      <c r="B1" s="49"/>
    </row>
    <row r="3" spans="1:2" s="35" customFormat="1" x14ac:dyDescent="0.25">
      <c r="A3" s="35">
        <v>2020</v>
      </c>
      <c r="B3" s="38"/>
    </row>
    <row r="4" spans="1:2" x14ac:dyDescent="0.25">
      <c r="A4" s="47" t="s">
        <v>15</v>
      </c>
      <c r="B4" s="26">
        <f>'Gross Profit Percentage'!B10</f>
        <v>0</v>
      </c>
    </row>
    <row r="5" spans="1:2" x14ac:dyDescent="0.25">
      <c r="A5" s="47" t="s">
        <v>27</v>
      </c>
      <c r="B5" s="52"/>
    </row>
    <row r="6" spans="1:2" x14ac:dyDescent="0.25">
      <c r="A6" t="s">
        <v>72</v>
      </c>
      <c r="B6" s="18">
        <f>IF(B4&gt;0,B4/B5,0)</f>
        <v>0</v>
      </c>
    </row>
    <row r="7" spans="1:2" x14ac:dyDescent="0.25">
      <c r="A7" t="s">
        <v>96</v>
      </c>
      <c r="B7" s="56">
        <f>B6/12</f>
        <v>0</v>
      </c>
    </row>
    <row r="8" spans="1:2" x14ac:dyDescent="0.25">
      <c r="B8" s="56"/>
    </row>
    <row r="9" spans="1:2" x14ac:dyDescent="0.25">
      <c r="A9" s="25" t="s">
        <v>97</v>
      </c>
      <c r="B9" s="9"/>
    </row>
    <row r="10" spans="1:2" x14ac:dyDescent="0.25">
      <c r="A10" s="1" t="s">
        <v>15</v>
      </c>
      <c r="B10" s="26">
        <f>'Gross Profit Percentage'!B16</f>
        <v>0</v>
      </c>
    </row>
    <row r="11" spans="1:2" x14ac:dyDescent="0.25">
      <c r="A11" s="1" t="s">
        <v>27</v>
      </c>
      <c r="B11" s="52"/>
    </row>
    <row r="12" spans="1:2" x14ac:dyDescent="0.25">
      <c r="A12" s="2" t="s">
        <v>72</v>
      </c>
      <c r="B12" s="18">
        <f>IF(B10&gt;0,B10/B11,0)</f>
        <v>0</v>
      </c>
    </row>
    <row r="13" spans="1:2" x14ac:dyDescent="0.25">
      <c r="A13" t="s">
        <v>96</v>
      </c>
      <c r="B13" s="56">
        <f>B12/12</f>
        <v>0</v>
      </c>
    </row>
    <row r="14" spans="1:2" x14ac:dyDescent="0.25">
      <c r="A14" s="2"/>
      <c r="B14" s="18"/>
    </row>
    <row r="15" spans="1:2" x14ac:dyDescent="0.25">
      <c r="A15" s="10">
        <v>44562</v>
      </c>
    </row>
    <row r="16" spans="1:2" x14ac:dyDescent="0.25">
      <c r="A16" s="1" t="s">
        <v>15</v>
      </c>
      <c r="B16" s="26">
        <f>'Gross Profit Percentage'!B22</f>
        <v>0</v>
      </c>
    </row>
    <row r="17" spans="1:2" x14ac:dyDescent="0.25">
      <c r="A17" s="1" t="s">
        <v>27</v>
      </c>
      <c r="B17" s="52"/>
    </row>
    <row r="18" spans="1:2" x14ac:dyDescent="0.25">
      <c r="A18" s="2" t="s">
        <v>72</v>
      </c>
      <c r="B18" s="18">
        <f>IF(B16&gt;0,B16/B17,0)</f>
        <v>0</v>
      </c>
    </row>
    <row r="20" spans="1:2" x14ac:dyDescent="0.25">
      <c r="A20" s="10">
        <v>44593</v>
      </c>
    </row>
    <row r="21" spans="1:2" x14ac:dyDescent="0.25">
      <c r="A21" s="1" t="s">
        <v>15</v>
      </c>
      <c r="B21" s="26">
        <f>'Gross Profit Percentage'!B28</f>
        <v>0</v>
      </c>
    </row>
    <row r="22" spans="1:2" x14ac:dyDescent="0.25">
      <c r="A22" s="1" t="s">
        <v>27</v>
      </c>
      <c r="B22" s="52"/>
    </row>
    <row r="23" spans="1:2" x14ac:dyDescent="0.25">
      <c r="A23" s="2" t="s">
        <v>72</v>
      </c>
      <c r="B23" s="18">
        <f>IF(B21&gt;0,B21/B22,0)</f>
        <v>0</v>
      </c>
    </row>
    <row r="25" spans="1:2" x14ac:dyDescent="0.25">
      <c r="A25" s="10">
        <v>44621</v>
      </c>
    </row>
    <row r="26" spans="1:2" x14ac:dyDescent="0.25">
      <c r="A26" s="1" t="s">
        <v>15</v>
      </c>
      <c r="B26" s="26">
        <f>'Gross Profit Percentage'!B34</f>
        <v>0</v>
      </c>
    </row>
    <row r="27" spans="1:2" x14ac:dyDescent="0.25">
      <c r="A27" s="1" t="s">
        <v>27</v>
      </c>
      <c r="B27" s="52"/>
    </row>
    <row r="28" spans="1:2" x14ac:dyDescent="0.25">
      <c r="A28" s="2" t="s">
        <v>72</v>
      </c>
      <c r="B28" s="18">
        <f>IF(B26&gt;0,B26/B27,0)</f>
        <v>0</v>
      </c>
    </row>
    <row r="30" spans="1:2" x14ac:dyDescent="0.25">
      <c r="A30" s="10">
        <v>44652</v>
      </c>
    </row>
    <row r="31" spans="1:2" x14ac:dyDescent="0.25">
      <c r="A31" s="1" t="s">
        <v>15</v>
      </c>
      <c r="B31" s="26">
        <f>'Gross Profit Percentage'!B40</f>
        <v>0</v>
      </c>
    </row>
    <row r="32" spans="1:2" x14ac:dyDescent="0.25">
      <c r="A32" s="1" t="s">
        <v>27</v>
      </c>
      <c r="B32" s="52"/>
    </row>
    <row r="33" spans="1:2" x14ac:dyDescent="0.25">
      <c r="A33" s="2" t="s">
        <v>72</v>
      </c>
      <c r="B33" s="18">
        <f>IF(B31&gt;0,B31/B32,0)</f>
        <v>0</v>
      </c>
    </row>
    <row r="35" spans="1:2" x14ac:dyDescent="0.25">
      <c r="A35" s="10">
        <v>44682</v>
      </c>
    </row>
    <row r="36" spans="1:2" x14ac:dyDescent="0.25">
      <c r="A36" s="1" t="s">
        <v>15</v>
      </c>
      <c r="B36" s="26">
        <f>'Gross Profit Percentage'!B46</f>
        <v>0</v>
      </c>
    </row>
    <row r="37" spans="1:2" x14ac:dyDescent="0.25">
      <c r="A37" s="1" t="s">
        <v>27</v>
      </c>
      <c r="B37" s="52"/>
    </row>
    <row r="38" spans="1:2" x14ac:dyDescent="0.25">
      <c r="A38" s="2" t="s">
        <v>72</v>
      </c>
      <c r="B38" s="18">
        <f>IF(B36&gt;0,B36/B37,0)</f>
        <v>0</v>
      </c>
    </row>
    <row r="40" spans="1:2" x14ac:dyDescent="0.25">
      <c r="A40" s="10">
        <v>44713</v>
      </c>
    </row>
    <row r="41" spans="1:2" x14ac:dyDescent="0.25">
      <c r="A41" s="1" t="s">
        <v>15</v>
      </c>
      <c r="B41" s="26">
        <f>'Gross Profit Percentage'!B52</f>
        <v>0</v>
      </c>
    </row>
    <row r="42" spans="1:2" x14ac:dyDescent="0.25">
      <c r="A42" s="1" t="s">
        <v>27</v>
      </c>
      <c r="B42" s="52"/>
    </row>
    <row r="43" spans="1:2" x14ac:dyDescent="0.25">
      <c r="A43" s="2" t="s">
        <v>72</v>
      </c>
      <c r="B43" s="18">
        <f>IF(B41&gt;0,B41/B42,0)</f>
        <v>0</v>
      </c>
    </row>
    <row r="45" spans="1:2" x14ac:dyDescent="0.25">
      <c r="A45" s="10">
        <v>44743</v>
      </c>
    </row>
    <row r="46" spans="1:2" x14ac:dyDescent="0.25">
      <c r="A46" s="1" t="s">
        <v>15</v>
      </c>
      <c r="B46" s="26">
        <f>'Gross Profit Percentage'!B58</f>
        <v>0</v>
      </c>
    </row>
    <row r="47" spans="1:2" x14ac:dyDescent="0.25">
      <c r="A47" s="1" t="s">
        <v>27</v>
      </c>
      <c r="B47" s="52"/>
    </row>
    <row r="48" spans="1:2" x14ac:dyDescent="0.25">
      <c r="A48" s="2" t="s">
        <v>72</v>
      </c>
      <c r="B48" s="18">
        <f>IF(B46&gt;0,B46/B47,0)</f>
        <v>0</v>
      </c>
    </row>
    <row r="50" spans="1:2" x14ac:dyDescent="0.25">
      <c r="A50" s="10">
        <v>44774</v>
      </c>
    </row>
    <row r="51" spans="1:2" x14ac:dyDescent="0.25">
      <c r="A51" s="1" t="s">
        <v>15</v>
      </c>
      <c r="B51" s="26">
        <f>'Gross Profit Percentage'!B64</f>
        <v>0</v>
      </c>
    </row>
    <row r="52" spans="1:2" x14ac:dyDescent="0.25">
      <c r="A52" s="1" t="s">
        <v>27</v>
      </c>
      <c r="B52" s="52"/>
    </row>
    <row r="53" spans="1:2" x14ac:dyDescent="0.25">
      <c r="A53" s="2" t="s">
        <v>72</v>
      </c>
      <c r="B53" s="18">
        <f>IF(B51&gt;0,B51/B52,0)</f>
        <v>0</v>
      </c>
    </row>
    <row r="55" spans="1:2" x14ac:dyDescent="0.25">
      <c r="A55" s="10">
        <v>44805</v>
      </c>
    </row>
    <row r="56" spans="1:2" x14ac:dyDescent="0.25">
      <c r="A56" s="1" t="s">
        <v>15</v>
      </c>
      <c r="B56" s="26">
        <f>'Gross Profit Percentage'!B64</f>
        <v>0</v>
      </c>
    </row>
    <row r="57" spans="1:2" x14ac:dyDescent="0.25">
      <c r="A57" s="1" t="s">
        <v>27</v>
      </c>
      <c r="B57" s="52"/>
    </row>
    <row r="58" spans="1:2" x14ac:dyDescent="0.25">
      <c r="A58" s="2" t="s">
        <v>72</v>
      </c>
      <c r="B58" s="18">
        <f>IF(B56&gt;0,B56/B57,0)</f>
        <v>0</v>
      </c>
    </row>
    <row r="60" spans="1:2" x14ac:dyDescent="0.25">
      <c r="A60" s="10">
        <v>44835</v>
      </c>
    </row>
    <row r="61" spans="1:2" x14ac:dyDescent="0.25">
      <c r="A61" s="1" t="s">
        <v>15</v>
      </c>
      <c r="B61" s="26">
        <f>'Gross Profit Percentage'!B76</f>
        <v>0</v>
      </c>
    </row>
    <row r="62" spans="1:2" x14ac:dyDescent="0.25">
      <c r="A62" s="1" t="s">
        <v>27</v>
      </c>
      <c r="B62" s="52"/>
    </row>
    <row r="63" spans="1:2" x14ac:dyDescent="0.25">
      <c r="A63" s="2" t="s">
        <v>72</v>
      </c>
      <c r="B63" s="18">
        <f>IF(B61&gt;0,B61/B62,0)</f>
        <v>0</v>
      </c>
    </row>
    <row r="65" spans="1:2" x14ac:dyDescent="0.25">
      <c r="A65" s="10">
        <v>44866</v>
      </c>
    </row>
    <row r="66" spans="1:2" x14ac:dyDescent="0.25">
      <c r="A66" s="1" t="s">
        <v>15</v>
      </c>
      <c r="B66" s="26">
        <f>'Gross Profit Percentage'!B82</f>
        <v>0</v>
      </c>
    </row>
    <row r="67" spans="1:2" x14ac:dyDescent="0.25">
      <c r="A67" s="1" t="s">
        <v>27</v>
      </c>
      <c r="B67" s="52"/>
    </row>
    <row r="68" spans="1:2" x14ac:dyDescent="0.25">
      <c r="A68" s="2" t="s">
        <v>72</v>
      </c>
      <c r="B68" s="18">
        <f>IF(B66&gt;0,B66/B67,0)</f>
        <v>0</v>
      </c>
    </row>
    <row r="70" spans="1:2" x14ac:dyDescent="0.25">
      <c r="A70" s="10">
        <v>44896</v>
      </c>
    </row>
    <row r="71" spans="1:2" x14ac:dyDescent="0.25">
      <c r="A71" s="1" t="s">
        <v>15</v>
      </c>
      <c r="B71" s="26">
        <f>'Gross Profit Percentage'!B88</f>
        <v>0</v>
      </c>
    </row>
    <row r="72" spans="1:2" x14ac:dyDescent="0.25">
      <c r="A72" s="1" t="s">
        <v>27</v>
      </c>
      <c r="B72" s="52"/>
    </row>
    <row r="73" spans="1:2" x14ac:dyDescent="0.25">
      <c r="A73" s="2" t="s">
        <v>72</v>
      </c>
      <c r="B73" s="18">
        <f>IF(B71&gt;0,B71/B72,0)</f>
        <v>0</v>
      </c>
    </row>
    <row r="75" spans="1:2" x14ac:dyDescent="0.25">
      <c r="A75" s="25" t="s">
        <v>98</v>
      </c>
    </row>
    <row r="76" spans="1:2" x14ac:dyDescent="0.25">
      <c r="A76" s="1" t="s">
        <v>15</v>
      </c>
      <c r="B76" s="26">
        <f>'Gross Profit Percentage'!B94</f>
        <v>0</v>
      </c>
    </row>
    <row r="77" spans="1:2" x14ac:dyDescent="0.25">
      <c r="A77" s="1" t="s">
        <v>27</v>
      </c>
      <c r="B77" s="26">
        <f>B72</f>
        <v>0</v>
      </c>
    </row>
    <row r="78" spans="1:2" x14ac:dyDescent="0.25">
      <c r="A78" s="2" t="s">
        <v>72</v>
      </c>
      <c r="B78" s="18">
        <f>IF(B76&gt;0,B76/B77,0)</f>
        <v>0</v>
      </c>
    </row>
    <row r="79" spans="1:2" x14ac:dyDescent="0.25">
      <c r="A79" s="2"/>
      <c r="B79" s="55"/>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DE1BF-C496-4381-B476-08B30754AD24}">
  <dimension ref="A1:G28"/>
  <sheetViews>
    <sheetView zoomScale="200" zoomScaleNormal="200" workbookViewId="0">
      <selection activeCell="H26" sqref="H26"/>
    </sheetView>
  </sheetViews>
  <sheetFormatPr defaultRowHeight="15" x14ac:dyDescent="0.25"/>
  <cols>
    <col min="1" max="1" width="21.28515625" customWidth="1"/>
    <col min="2" max="4" width="11.5703125" style="1" bestFit="1" customWidth="1"/>
    <col min="5" max="5" width="10.7109375" style="1" customWidth="1"/>
    <col min="6" max="6" width="11.7109375" bestFit="1" customWidth="1"/>
    <col min="7" max="7" width="9.140625" style="8"/>
    <col min="10" max="10" width="13.85546875" customWidth="1"/>
  </cols>
  <sheetData>
    <row r="1" spans="1:7" x14ac:dyDescent="0.25">
      <c r="B1" s="1" t="s">
        <v>0</v>
      </c>
      <c r="C1" s="1" t="s">
        <v>2</v>
      </c>
      <c r="D1" s="1" t="s">
        <v>1</v>
      </c>
      <c r="E1" s="1" t="s">
        <v>28</v>
      </c>
      <c r="F1" s="1" t="s">
        <v>3</v>
      </c>
    </row>
    <row r="2" spans="1:7" x14ac:dyDescent="0.25">
      <c r="A2" t="s">
        <v>29</v>
      </c>
      <c r="B2" s="1">
        <v>1</v>
      </c>
      <c r="C2" s="1">
        <v>2</v>
      </c>
      <c r="D2" s="1">
        <v>4</v>
      </c>
      <c r="E2" s="1">
        <v>2</v>
      </c>
      <c r="F2" s="1">
        <v>1</v>
      </c>
    </row>
    <row r="3" spans="1:7" x14ac:dyDescent="0.25">
      <c r="A3" t="s">
        <v>30</v>
      </c>
      <c r="C3" s="1">
        <v>1</v>
      </c>
      <c r="D3" s="1">
        <v>2</v>
      </c>
    </row>
    <row r="4" spans="1:7" x14ac:dyDescent="0.25">
      <c r="A4" t="s">
        <v>31</v>
      </c>
      <c r="E4" s="1">
        <v>1</v>
      </c>
    </row>
    <row r="5" spans="1:7" ht="6.75" customHeight="1" x14ac:dyDescent="0.25"/>
    <row r="6" spans="1:7" ht="6.75" customHeight="1" x14ac:dyDescent="0.25">
      <c r="F6" s="1"/>
    </row>
    <row r="7" spans="1:7" hidden="1" x14ac:dyDescent="0.25">
      <c r="A7" t="s">
        <v>37</v>
      </c>
      <c r="F7" s="1"/>
    </row>
    <row r="8" spans="1:7" hidden="1" x14ac:dyDescent="0.25">
      <c r="A8" t="s">
        <v>36</v>
      </c>
      <c r="B8" s="1" t="e">
        <f>'Revenue Per Vehicle'!#REF!*B3</f>
        <v>#REF!</v>
      </c>
      <c r="C8" s="1" t="e">
        <f>'Revenue Per Vehicle'!#REF!*C3</f>
        <v>#REF!</v>
      </c>
      <c r="D8" s="1" t="e">
        <f>('Revenue Per Vehicle'!#REF!*D3)*0.8</f>
        <v>#REF!</v>
      </c>
      <c r="E8" s="1" t="e">
        <f>'Revenue Per Vehicle'!#REF!*E3</f>
        <v>#REF!</v>
      </c>
      <c r="F8" s="1"/>
    </row>
    <row r="9" spans="1:7" s="1" customFormat="1" hidden="1" x14ac:dyDescent="0.25">
      <c r="A9" s="1" t="s">
        <v>32</v>
      </c>
      <c r="B9" s="1" t="e">
        <f>B8*'Direct Labor Precentage'!#REF!</f>
        <v>#REF!</v>
      </c>
      <c r="C9" s="1" t="e">
        <f>'Direct Labor Precentage'!#REF!*C8</f>
        <v>#REF!</v>
      </c>
      <c r="D9" s="1" t="e">
        <f>'Direct Labor Precentage'!#REF!*D8</f>
        <v>#REF!</v>
      </c>
      <c r="E9" s="1" t="e">
        <f>'Direct Labor Precentage'!#REF!*E8</f>
        <v>#REF!</v>
      </c>
      <c r="G9" s="8"/>
    </row>
    <row r="10" spans="1:7" s="1" customFormat="1" hidden="1" x14ac:dyDescent="0.25">
      <c r="A10" s="1" t="s">
        <v>33</v>
      </c>
      <c r="B10" s="4" t="e">
        <f>'Direct Materials'!#REF!*B8</f>
        <v>#REF!</v>
      </c>
      <c r="C10" s="4" t="e">
        <f>'Direct Materials'!#REF!*C8</f>
        <v>#REF!</v>
      </c>
      <c r="D10" s="4" t="e">
        <f>'Direct Materials'!#REF!*D8</f>
        <v>#REF!</v>
      </c>
      <c r="E10" s="4" t="e">
        <f>'Direct Materials'!#REF!*E8</f>
        <v>#REF!</v>
      </c>
      <c r="G10" s="8"/>
    </row>
    <row r="11" spans="1:7" s="1" customFormat="1" hidden="1" x14ac:dyDescent="0.25">
      <c r="B11" s="1" t="e">
        <f>B8-SUM(B9:B10)</f>
        <v>#REF!</v>
      </c>
      <c r="C11" s="1" t="e">
        <f t="shared" ref="C11:E11" si="0">C8-SUM(C9:C10)</f>
        <v>#REF!</v>
      </c>
      <c r="D11" s="1" t="e">
        <f t="shared" si="0"/>
        <v>#REF!</v>
      </c>
      <c r="E11" s="1" t="e">
        <f t="shared" si="0"/>
        <v>#REF!</v>
      </c>
      <c r="G11" s="8"/>
    </row>
    <row r="12" spans="1:7" s="1" customFormat="1" hidden="1" x14ac:dyDescent="0.25">
      <c r="G12" s="8"/>
    </row>
    <row r="13" spans="1:7" s="1" customFormat="1" hidden="1" x14ac:dyDescent="0.25">
      <c r="A13" s="1" t="s">
        <v>34</v>
      </c>
      <c r="B13" s="1" t="e">
        <f>IF(B11&gt;0,#REF!,0)</f>
        <v>#REF!</v>
      </c>
      <c r="C13" s="1" t="e">
        <f>IF(C11&gt;0,#REF!,0)</f>
        <v>#REF!</v>
      </c>
      <c r="D13" s="1" t="e">
        <f>IF(D11&gt;0,#REF!,0)</f>
        <v>#REF!</v>
      </c>
      <c r="E13" s="1" t="e">
        <f>IF(E11&gt;0,#REF!,0)</f>
        <v>#REF!</v>
      </c>
      <c r="G13" s="8"/>
    </row>
    <row r="14" spans="1:7" s="1" customFormat="1" ht="31.5" hidden="1" customHeight="1" thickBot="1" x14ac:dyDescent="0.3">
      <c r="A14" s="1" t="s">
        <v>35</v>
      </c>
      <c r="B14" s="5" t="e">
        <f>B11-B13</f>
        <v>#REF!</v>
      </c>
      <c r="C14" s="5" t="e">
        <f t="shared" ref="C14:E14" si="1">C11-C13</f>
        <v>#REF!</v>
      </c>
      <c r="D14" s="5" t="e">
        <f t="shared" si="1"/>
        <v>#REF!</v>
      </c>
      <c r="E14" s="5" t="e">
        <f t="shared" si="1"/>
        <v>#REF!</v>
      </c>
      <c r="G14" s="8"/>
    </row>
    <row r="15" spans="1:7" s="1" customFormat="1" ht="15.75" hidden="1" thickTop="1" x14ac:dyDescent="0.25">
      <c r="G15" s="8"/>
    </row>
    <row r="16" spans="1:7" s="1" customFormat="1" hidden="1" x14ac:dyDescent="0.25">
      <c r="G16" s="8"/>
    </row>
    <row r="17" spans="1:7" s="1" customFormat="1" hidden="1" x14ac:dyDescent="0.25">
      <c r="G17" s="8"/>
    </row>
    <row r="18" spans="1:7" s="1" customFormat="1" hidden="1" x14ac:dyDescent="0.25">
      <c r="G18" s="8"/>
    </row>
    <row r="19" spans="1:7" s="1" customFormat="1" x14ac:dyDescent="0.25">
      <c r="A19" t="s">
        <v>38</v>
      </c>
      <c r="G19" s="8"/>
    </row>
    <row r="20" spans="1:7" s="1" customFormat="1" x14ac:dyDescent="0.25">
      <c r="A20" t="s">
        <v>39</v>
      </c>
      <c r="B20" s="1" t="e">
        <f>'Reveue per Technician'!#REF!*B2</f>
        <v>#REF!</v>
      </c>
      <c r="C20" s="1" t="e">
        <f>'Reveue per Technician'!#REF!*C2</f>
        <v>#REF!</v>
      </c>
      <c r="D20" s="1" t="e">
        <f>'Reveue per Technician'!#REF!*D2</f>
        <v>#REF!</v>
      </c>
      <c r="E20" s="1" t="e">
        <f>'Reveue per Technician'!#REF!*E2</f>
        <v>#REF!</v>
      </c>
      <c r="F20" s="1" t="e">
        <f>'Reveue per Technician'!#REF!</f>
        <v>#REF!</v>
      </c>
      <c r="G20" s="8"/>
    </row>
    <row r="21" spans="1:7" s="1" customFormat="1" x14ac:dyDescent="0.25">
      <c r="A21" s="1" t="s">
        <v>32</v>
      </c>
      <c r="B21" s="1" t="e">
        <f>B20*'Direct Labor Precentage'!#REF!</f>
        <v>#REF!</v>
      </c>
      <c r="C21" s="1" t="e">
        <f>'Direct Labor Precentage'!#REF!*C20</f>
        <v>#REF!</v>
      </c>
      <c r="D21" s="1" t="e">
        <f>'Direct Labor Precentage'!#REF!*D20</f>
        <v>#REF!</v>
      </c>
      <c r="E21" s="1" t="e">
        <f>('Direct Labor Precentage'!#REF!*E20)+(16*2080)</f>
        <v>#REF!</v>
      </c>
      <c r="F21" s="1" t="e">
        <f>'Direct Labor Precentage'!#REF!*F20</f>
        <v>#REF!</v>
      </c>
      <c r="G21" s="8">
        <v>0.41877114791385867</v>
      </c>
    </row>
    <row r="22" spans="1:7" s="1" customFormat="1" x14ac:dyDescent="0.25">
      <c r="A22" s="1" t="s">
        <v>33</v>
      </c>
      <c r="B22" s="4" t="e">
        <f>'Direct Materials'!#REF!*B20</f>
        <v>#REF!</v>
      </c>
      <c r="C22" s="4" t="e">
        <f>'Direct Materials'!#REF!*C20</f>
        <v>#REF!</v>
      </c>
      <c r="D22" s="4" t="e">
        <f>'Direct Materials'!#REF!*D20</f>
        <v>#REF!</v>
      </c>
      <c r="E22" s="4" t="e">
        <f>'Direct Materials'!#REF!*E20</f>
        <v>#REF!</v>
      </c>
      <c r="F22" s="4" t="e">
        <f>'Direct Materials'!#REF!*F20</f>
        <v>#REF!</v>
      </c>
      <c r="G22" s="8">
        <v>0.28411539980534456</v>
      </c>
    </row>
    <row r="23" spans="1:7" x14ac:dyDescent="0.25">
      <c r="A23" s="1"/>
      <c r="B23" s="1" t="e">
        <f>B20-SUM(B21:B22)</f>
        <v>#REF!</v>
      </c>
      <c r="C23" s="1" t="e">
        <f t="shared" ref="C23" si="2">C20-SUM(C21:C22)</f>
        <v>#REF!</v>
      </c>
      <c r="D23" s="1" t="e">
        <f t="shared" ref="D23" si="3">D20-SUM(D21:D22)</f>
        <v>#REF!</v>
      </c>
      <c r="E23" s="1" t="e">
        <f t="shared" ref="E23:F23" si="4">E20-SUM(E21:E22)</f>
        <v>#REF!</v>
      </c>
      <c r="F23" s="1" t="e">
        <f t="shared" si="4"/>
        <v>#REF!</v>
      </c>
    </row>
    <row r="24" spans="1:7" x14ac:dyDescent="0.25">
      <c r="A24" s="1"/>
      <c r="F24" s="1"/>
    </row>
    <row r="25" spans="1:7" x14ac:dyDescent="0.25">
      <c r="A25" s="1" t="s">
        <v>34</v>
      </c>
      <c r="B25" s="1" t="e">
        <f>#REF!</f>
        <v>#REF!</v>
      </c>
      <c r="C25" s="1" t="e">
        <f>#REF!*C2</f>
        <v>#REF!</v>
      </c>
      <c r="D25" s="1" t="e">
        <f>#REF!*D2</f>
        <v>#REF!</v>
      </c>
      <c r="E25" s="1" t="e">
        <f>(#REF!*E2)+(35000)</f>
        <v>#REF!</v>
      </c>
      <c r="F25" s="1" t="e">
        <f>#REF!</f>
        <v>#REF!</v>
      </c>
    </row>
    <row r="26" spans="1:7" ht="15.75" thickBot="1" x14ac:dyDescent="0.3">
      <c r="A26" s="1" t="s">
        <v>35</v>
      </c>
      <c r="B26" s="5" t="e">
        <f>B23-B25</f>
        <v>#REF!</v>
      </c>
      <c r="C26" s="5" t="e">
        <f t="shared" ref="C26" si="5">C23-C25</f>
        <v>#REF!</v>
      </c>
      <c r="D26" s="5" t="e">
        <f t="shared" ref="D26" si="6">D23-D25</f>
        <v>#REF!</v>
      </c>
      <c r="E26" s="5" t="e">
        <f t="shared" ref="E26:F26" si="7">E23-E25</f>
        <v>#REF!</v>
      </c>
      <c r="F26" s="5" t="e">
        <f t="shared" si="7"/>
        <v>#REF!</v>
      </c>
    </row>
    <row r="27" spans="1:7" ht="15.75" thickTop="1" x14ac:dyDescent="0.25">
      <c r="A27" s="1"/>
      <c r="F27" s="1"/>
    </row>
    <row r="28" spans="1:7" x14ac:dyDescent="0.25">
      <c r="F28"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D1CDE-76BB-4D05-BC8B-4CEC679DCDDE}">
  <dimension ref="A1:F13"/>
  <sheetViews>
    <sheetView zoomScale="225" zoomScaleNormal="225" workbookViewId="0">
      <selection activeCell="F12" sqref="F12"/>
    </sheetView>
  </sheetViews>
  <sheetFormatPr defaultRowHeight="15" x14ac:dyDescent="0.25"/>
  <cols>
    <col min="6" max="6" width="9.140625" style="8"/>
  </cols>
  <sheetData>
    <row r="1" spans="1:6" x14ac:dyDescent="0.25">
      <c r="A1" t="s">
        <v>47</v>
      </c>
      <c r="C1" t="s">
        <v>4</v>
      </c>
      <c r="D1" t="s">
        <v>50</v>
      </c>
      <c r="E1" t="s">
        <v>52</v>
      </c>
    </row>
    <row r="2" spans="1:6" x14ac:dyDescent="0.25">
      <c r="B2" t="s">
        <v>48</v>
      </c>
      <c r="C2">
        <v>3900</v>
      </c>
      <c r="D2">
        <f>C2*0.6</f>
        <v>2340</v>
      </c>
      <c r="F2" s="8">
        <f>D2/$C$6</f>
        <v>0.3</v>
      </c>
    </row>
    <row r="3" spans="1:6" x14ac:dyDescent="0.25">
      <c r="B3" t="s">
        <v>49</v>
      </c>
      <c r="C3">
        <v>1900</v>
      </c>
      <c r="D3">
        <f>C3*0.6</f>
        <v>1140</v>
      </c>
      <c r="F3" s="8">
        <f>D3/$C$6</f>
        <v>0.14615384615384616</v>
      </c>
    </row>
    <row r="4" spans="1:6" x14ac:dyDescent="0.25">
      <c r="B4" t="s">
        <v>51</v>
      </c>
      <c r="C4">
        <f>1700</f>
        <v>1700</v>
      </c>
      <c r="D4">
        <v>400</v>
      </c>
      <c r="F4" s="8">
        <f>D4/$C$6</f>
        <v>5.128205128205128E-2</v>
      </c>
    </row>
    <row r="5" spans="1:6" x14ac:dyDescent="0.25">
      <c r="B5" t="s">
        <v>56</v>
      </c>
      <c r="C5">
        <v>300</v>
      </c>
      <c r="D5">
        <v>68</v>
      </c>
    </row>
    <row r="6" spans="1:6" x14ac:dyDescent="0.25">
      <c r="C6">
        <f>SUM(C2:C5)</f>
        <v>7800</v>
      </c>
      <c r="D6">
        <f>SUM(D2:D5)</f>
        <v>3948</v>
      </c>
      <c r="E6">
        <f>C6-D6</f>
        <v>3852</v>
      </c>
    </row>
    <row r="9" spans="1:6" x14ac:dyDescent="0.25">
      <c r="A9" t="s">
        <v>53</v>
      </c>
      <c r="D9">
        <f>C6</f>
        <v>7800</v>
      </c>
      <c r="E9" s="8">
        <f>D9/$D$9</f>
        <v>1</v>
      </c>
    </row>
    <row r="10" spans="1:6" x14ac:dyDescent="0.25">
      <c r="A10" t="s">
        <v>5</v>
      </c>
    </row>
    <row r="11" spans="1:6" x14ac:dyDescent="0.25">
      <c r="B11" t="s">
        <v>54</v>
      </c>
      <c r="D11">
        <f>D2+D3+D5</f>
        <v>3548</v>
      </c>
      <c r="E11" s="8">
        <f>D11/$D$9</f>
        <v>0.45487179487179485</v>
      </c>
    </row>
    <row r="12" spans="1:6" x14ac:dyDescent="0.25">
      <c r="B12" t="s">
        <v>55</v>
      </c>
      <c r="D12">
        <f>D4</f>
        <v>400</v>
      </c>
      <c r="E12" s="8">
        <f>D12/$D$9</f>
        <v>5.128205128205128E-2</v>
      </c>
    </row>
    <row r="13" spans="1:6" x14ac:dyDescent="0.25">
      <c r="A13" t="s">
        <v>6</v>
      </c>
      <c r="D13">
        <f>D9-SUM(D10:D12)</f>
        <v>3852</v>
      </c>
      <c r="E13" s="8">
        <f>D13/$D$9</f>
        <v>0.49384615384615382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1F5C9-F5B6-41E3-A406-5E58F06EE75A}">
  <dimension ref="A1:C9"/>
  <sheetViews>
    <sheetView zoomScale="225" zoomScaleNormal="225" workbookViewId="0">
      <selection activeCell="C2" sqref="C2"/>
    </sheetView>
  </sheetViews>
  <sheetFormatPr defaultRowHeight="15" x14ac:dyDescent="0.25"/>
  <cols>
    <col min="1" max="1" width="28" bestFit="1" customWidth="1"/>
    <col min="2" max="2" width="35.140625" style="6" customWidth="1"/>
    <col min="3" max="3" width="51.5703125" style="6" customWidth="1"/>
  </cols>
  <sheetData>
    <row r="1" spans="1:3" x14ac:dyDescent="0.25">
      <c r="A1" s="2" t="s">
        <v>69</v>
      </c>
      <c r="B1" s="7" t="s">
        <v>70</v>
      </c>
      <c r="C1" s="7" t="s">
        <v>71</v>
      </c>
    </row>
    <row r="2" spans="1:3" ht="30" x14ac:dyDescent="0.25">
      <c r="A2" t="s">
        <v>58</v>
      </c>
      <c r="B2" s="6" t="s">
        <v>61</v>
      </c>
      <c r="C2" s="6" t="s">
        <v>76</v>
      </c>
    </row>
    <row r="3" spans="1:3" ht="30" x14ac:dyDescent="0.25">
      <c r="A3" t="s">
        <v>57</v>
      </c>
      <c r="B3" s="6" t="s">
        <v>60</v>
      </c>
      <c r="C3" s="6" t="s">
        <v>77</v>
      </c>
    </row>
    <row r="4" spans="1:3" ht="30" x14ac:dyDescent="0.25">
      <c r="A4" t="s">
        <v>59</v>
      </c>
      <c r="B4" s="6" t="s">
        <v>63</v>
      </c>
      <c r="C4" s="6" t="s">
        <v>78</v>
      </c>
    </row>
    <row r="5" spans="1:3" ht="45" x14ac:dyDescent="0.25">
      <c r="A5" t="s">
        <v>14</v>
      </c>
      <c r="B5" s="6" t="s">
        <v>62</v>
      </c>
      <c r="C5" s="6" t="s">
        <v>79</v>
      </c>
    </row>
    <row r="6" spans="1:3" ht="30" x14ac:dyDescent="0.25">
      <c r="A6" t="s">
        <v>81</v>
      </c>
      <c r="B6" s="6" t="s">
        <v>64</v>
      </c>
      <c r="C6" s="6" t="s">
        <v>75</v>
      </c>
    </row>
    <row r="7" spans="1:3" x14ac:dyDescent="0.25">
      <c r="A7" t="s">
        <v>72</v>
      </c>
      <c r="B7" s="6" t="s">
        <v>73</v>
      </c>
      <c r="C7" s="6" t="s">
        <v>74</v>
      </c>
    </row>
    <row r="8" spans="1:3" x14ac:dyDescent="0.25">
      <c r="A8" t="s">
        <v>65</v>
      </c>
      <c r="B8" s="6" t="s">
        <v>66</v>
      </c>
      <c r="C8" s="6" t="s">
        <v>80</v>
      </c>
    </row>
    <row r="9" spans="1:3" x14ac:dyDescent="0.25">
      <c r="A9" t="s">
        <v>67</v>
      </c>
      <c r="B9" s="6" t="s">
        <v>68</v>
      </c>
      <c r="C9" s="6" t="s">
        <v>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57C90-1147-43A1-90B1-7FCCA4EB3B5A}">
  <dimension ref="A1:E96"/>
  <sheetViews>
    <sheetView zoomScaleNormal="100" workbookViewId="0">
      <pane xSplit="1" ySplit="3" topLeftCell="B4" activePane="bottomRight" state="frozen"/>
      <selection pane="topRight" activeCell="B1" sqref="B1"/>
      <selection pane="bottomLeft" activeCell="A4" sqref="A4"/>
      <selection pane="bottomRight" activeCell="B40" sqref="B40"/>
    </sheetView>
  </sheetViews>
  <sheetFormatPr defaultRowHeight="15" x14ac:dyDescent="0.25"/>
  <cols>
    <col min="1" max="1" width="13" customWidth="1"/>
    <col min="2" max="2" width="13.28515625" customWidth="1"/>
  </cols>
  <sheetData>
    <row r="1" spans="1:2" ht="32.25" customHeight="1" x14ac:dyDescent="0.25">
      <c r="A1" s="50" t="s">
        <v>91</v>
      </c>
      <c r="B1" s="50"/>
    </row>
    <row r="3" spans="1:2" x14ac:dyDescent="0.25">
      <c r="A3" s="2">
        <v>2019</v>
      </c>
      <c r="B3" s="20"/>
    </row>
    <row r="4" spans="1:2" x14ac:dyDescent="0.25">
      <c r="A4" s="1" t="s">
        <v>4</v>
      </c>
      <c r="B4" s="51"/>
    </row>
    <row r="5" spans="1:2" x14ac:dyDescent="0.25">
      <c r="A5" s="1" t="s">
        <v>5</v>
      </c>
      <c r="B5" s="51"/>
    </row>
    <row r="6" spans="1:2" x14ac:dyDescent="0.25">
      <c r="A6" s="1" t="s">
        <v>6</v>
      </c>
      <c r="B6" s="1">
        <f t="shared" ref="B6" si="0">B4-B5</f>
        <v>0</v>
      </c>
    </row>
    <row r="7" spans="1:2" x14ac:dyDescent="0.25">
      <c r="A7" s="2">
        <v>2019</v>
      </c>
      <c r="B7" s="3">
        <f>IF(B6&lt;&gt;0,B6/B4,0)</f>
        <v>0</v>
      </c>
    </row>
    <row r="9" spans="1:2" x14ac:dyDescent="0.25">
      <c r="A9" s="20" t="s">
        <v>94</v>
      </c>
      <c r="B9" s="9"/>
    </row>
    <row r="10" spans="1:2" x14ac:dyDescent="0.25">
      <c r="A10" s="1" t="s">
        <v>4</v>
      </c>
      <c r="B10" s="51"/>
    </row>
    <row r="11" spans="1:2" x14ac:dyDescent="0.25">
      <c r="A11" s="1" t="s">
        <v>5</v>
      </c>
      <c r="B11" s="51"/>
    </row>
    <row r="12" spans="1:2" x14ac:dyDescent="0.25">
      <c r="A12" s="1" t="s">
        <v>6</v>
      </c>
      <c r="B12" s="1">
        <f t="shared" ref="B12" si="1">B10-B11</f>
        <v>0</v>
      </c>
    </row>
    <row r="13" spans="1:2" x14ac:dyDescent="0.25">
      <c r="A13" s="2">
        <v>2020</v>
      </c>
      <c r="B13" s="3">
        <f>IF(B12&lt;&gt;0,B12/B10,0)</f>
        <v>0</v>
      </c>
    </row>
    <row r="15" spans="1:2" x14ac:dyDescent="0.25">
      <c r="A15" s="46" t="s">
        <v>97</v>
      </c>
      <c r="B15" s="9"/>
    </row>
    <row r="16" spans="1:2" x14ac:dyDescent="0.25">
      <c r="A16" s="1" t="s">
        <v>4</v>
      </c>
      <c r="B16" s="51"/>
    </row>
    <row r="17" spans="1:2" x14ac:dyDescent="0.25">
      <c r="A17" s="1" t="s">
        <v>5</v>
      </c>
      <c r="B17" s="51"/>
    </row>
    <row r="18" spans="1:2" x14ac:dyDescent="0.25">
      <c r="A18" s="1" t="s">
        <v>6</v>
      </c>
      <c r="B18" s="1">
        <f t="shared" ref="B18" si="2">B16-B17</f>
        <v>0</v>
      </c>
    </row>
    <row r="19" spans="1:2" x14ac:dyDescent="0.25">
      <c r="A19" s="20" t="s">
        <v>97</v>
      </c>
      <c r="B19" s="3">
        <f>IF(B18&lt;&gt;0,B18/B16,0)</f>
        <v>0</v>
      </c>
    </row>
    <row r="20" spans="1:2" x14ac:dyDescent="0.25">
      <c r="A20" s="1"/>
    </row>
    <row r="21" spans="1:2" x14ac:dyDescent="0.25">
      <c r="A21" s="10">
        <v>44562</v>
      </c>
      <c r="B21" s="9"/>
    </row>
    <row r="22" spans="1:2" x14ac:dyDescent="0.25">
      <c r="A22" s="1" t="s">
        <v>4</v>
      </c>
      <c r="B22" s="51"/>
    </row>
    <row r="23" spans="1:2" x14ac:dyDescent="0.25">
      <c r="A23" s="1" t="s">
        <v>5</v>
      </c>
      <c r="B23" s="51"/>
    </row>
    <row r="24" spans="1:2" x14ac:dyDescent="0.25">
      <c r="A24" s="1" t="s">
        <v>6</v>
      </c>
      <c r="B24" s="1">
        <f t="shared" ref="B24" si="3">B22-B23</f>
        <v>0</v>
      </c>
    </row>
    <row r="25" spans="1:2" x14ac:dyDescent="0.25">
      <c r="A25" s="11">
        <f>A21</f>
        <v>44562</v>
      </c>
      <c r="B25" s="3">
        <f>IF(B24&lt;&gt;0,B24/B22,0)</f>
        <v>0</v>
      </c>
    </row>
    <row r="27" spans="1:2" x14ac:dyDescent="0.25">
      <c r="A27" s="10">
        <v>44593</v>
      </c>
      <c r="B27" s="9"/>
    </row>
    <row r="28" spans="1:2" x14ac:dyDescent="0.25">
      <c r="A28" s="1" t="s">
        <v>4</v>
      </c>
      <c r="B28" s="51"/>
    </row>
    <row r="29" spans="1:2" x14ac:dyDescent="0.25">
      <c r="A29" s="1" t="s">
        <v>5</v>
      </c>
      <c r="B29" s="51"/>
    </row>
    <row r="30" spans="1:2" x14ac:dyDescent="0.25">
      <c r="A30" s="1" t="s">
        <v>6</v>
      </c>
      <c r="B30" s="1">
        <f>B28-B29</f>
        <v>0</v>
      </c>
    </row>
    <row r="31" spans="1:2" x14ac:dyDescent="0.25">
      <c r="A31" s="11">
        <f>A27</f>
        <v>44593</v>
      </c>
      <c r="B31" s="3">
        <f>IF(B30&lt;&gt;0,B30/B28,0)</f>
        <v>0</v>
      </c>
    </row>
    <row r="33" spans="1:2" x14ac:dyDescent="0.25">
      <c r="A33" s="10">
        <v>44621</v>
      </c>
      <c r="B33" s="9"/>
    </row>
    <row r="34" spans="1:2" x14ac:dyDescent="0.25">
      <c r="A34" s="1" t="s">
        <v>4</v>
      </c>
      <c r="B34" s="51"/>
    </row>
    <row r="35" spans="1:2" x14ac:dyDescent="0.25">
      <c r="A35" s="1" t="s">
        <v>5</v>
      </c>
      <c r="B35" s="51"/>
    </row>
    <row r="36" spans="1:2" x14ac:dyDescent="0.25">
      <c r="A36" s="1" t="s">
        <v>6</v>
      </c>
      <c r="B36" s="1">
        <f>B34-B35</f>
        <v>0</v>
      </c>
    </row>
    <row r="37" spans="1:2" x14ac:dyDescent="0.25">
      <c r="A37" s="11">
        <f>A33</f>
        <v>44621</v>
      </c>
      <c r="B37" s="3">
        <f>IF(B36&lt;&gt;0,B36/B34,0)</f>
        <v>0</v>
      </c>
    </row>
    <row r="39" spans="1:2" x14ac:dyDescent="0.25">
      <c r="A39" s="10">
        <v>44652</v>
      </c>
      <c r="B39" s="9"/>
    </row>
    <row r="40" spans="1:2" x14ac:dyDescent="0.25">
      <c r="A40" s="1" t="s">
        <v>4</v>
      </c>
      <c r="B40" s="51"/>
    </row>
    <row r="41" spans="1:2" x14ac:dyDescent="0.25">
      <c r="A41" s="1" t="s">
        <v>5</v>
      </c>
      <c r="B41" s="51"/>
    </row>
    <row r="42" spans="1:2" x14ac:dyDescent="0.25">
      <c r="A42" s="1" t="s">
        <v>6</v>
      </c>
      <c r="B42" s="1">
        <f>B40-B41</f>
        <v>0</v>
      </c>
    </row>
    <row r="43" spans="1:2" x14ac:dyDescent="0.25">
      <c r="A43" s="11">
        <f>A39</f>
        <v>44652</v>
      </c>
      <c r="B43" s="3">
        <f>IF(B42&lt;&gt;0,B42/B40,0)</f>
        <v>0</v>
      </c>
    </row>
    <row r="45" spans="1:2" x14ac:dyDescent="0.25">
      <c r="A45" s="10">
        <v>44682</v>
      </c>
      <c r="B45" s="9"/>
    </row>
    <row r="46" spans="1:2" x14ac:dyDescent="0.25">
      <c r="A46" s="1" t="s">
        <v>4</v>
      </c>
      <c r="B46" s="51"/>
    </row>
    <row r="47" spans="1:2" x14ac:dyDescent="0.25">
      <c r="A47" s="1" t="s">
        <v>5</v>
      </c>
      <c r="B47" s="51"/>
    </row>
    <row r="48" spans="1:2" x14ac:dyDescent="0.25">
      <c r="A48" s="1" t="s">
        <v>6</v>
      </c>
      <c r="B48" s="1">
        <f>B46-B47</f>
        <v>0</v>
      </c>
    </row>
    <row r="49" spans="1:2" x14ac:dyDescent="0.25">
      <c r="A49" s="11">
        <f>A45</f>
        <v>44682</v>
      </c>
      <c r="B49" s="3">
        <f>IF(B48&lt;&gt;0,B48/B46,0)</f>
        <v>0</v>
      </c>
    </row>
    <row r="51" spans="1:2" x14ac:dyDescent="0.25">
      <c r="A51" s="10">
        <v>44713</v>
      </c>
      <c r="B51" s="9"/>
    </row>
    <row r="52" spans="1:2" x14ac:dyDescent="0.25">
      <c r="A52" s="1" t="s">
        <v>4</v>
      </c>
      <c r="B52" s="51"/>
    </row>
    <row r="53" spans="1:2" x14ac:dyDescent="0.25">
      <c r="A53" s="1" t="s">
        <v>5</v>
      </c>
      <c r="B53" s="51"/>
    </row>
    <row r="54" spans="1:2" x14ac:dyDescent="0.25">
      <c r="A54" s="1" t="s">
        <v>6</v>
      </c>
      <c r="B54" s="1">
        <f>B52-B53</f>
        <v>0</v>
      </c>
    </row>
    <row r="55" spans="1:2" x14ac:dyDescent="0.25">
      <c r="A55" s="11">
        <f>A51</f>
        <v>44713</v>
      </c>
      <c r="B55" s="3">
        <f>IF(B54&lt;&gt;0,B54/B52,0)</f>
        <v>0</v>
      </c>
    </row>
    <row r="56" spans="1:2" x14ac:dyDescent="0.25">
      <c r="A56" s="11"/>
      <c r="B56" s="3"/>
    </row>
    <row r="57" spans="1:2" x14ac:dyDescent="0.25">
      <c r="A57" s="10">
        <v>44743</v>
      </c>
      <c r="B57" s="9"/>
    </row>
    <row r="58" spans="1:2" x14ac:dyDescent="0.25">
      <c r="A58" s="1" t="s">
        <v>4</v>
      </c>
      <c r="B58" s="51"/>
    </row>
    <row r="59" spans="1:2" x14ac:dyDescent="0.25">
      <c r="A59" s="1" t="s">
        <v>5</v>
      </c>
      <c r="B59" s="51"/>
    </row>
    <row r="60" spans="1:2" x14ac:dyDescent="0.25">
      <c r="A60" s="1" t="s">
        <v>6</v>
      </c>
      <c r="B60" s="1">
        <f>B58-B59</f>
        <v>0</v>
      </c>
    </row>
    <row r="61" spans="1:2" x14ac:dyDescent="0.25">
      <c r="A61" s="11">
        <f>A57</f>
        <v>44743</v>
      </c>
      <c r="B61" s="3">
        <f>IF(B60&lt;&gt;0,B60/B58,0)</f>
        <v>0</v>
      </c>
    </row>
    <row r="63" spans="1:2" x14ac:dyDescent="0.25">
      <c r="A63" s="10">
        <v>44774</v>
      </c>
      <c r="B63" s="9"/>
    </row>
    <row r="64" spans="1:2" x14ac:dyDescent="0.25">
      <c r="A64" s="1" t="s">
        <v>4</v>
      </c>
      <c r="B64" s="51"/>
    </row>
    <row r="65" spans="1:2" x14ac:dyDescent="0.25">
      <c r="A65" s="1" t="s">
        <v>5</v>
      </c>
      <c r="B65" s="51"/>
    </row>
    <row r="66" spans="1:2" x14ac:dyDescent="0.25">
      <c r="A66" s="1" t="s">
        <v>6</v>
      </c>
      <c r="B66" s="1">
        <f>B64-B65</f>
        <v>0</v>
      </c>
    </row>
    <row r="67" spans="1:2" x14ac:dyDescent="0.25">
      <c r="A67" s="11">
        <f>A63</f>
        <v>44774</v>
      </c>
      <c r="B67" s="3">
        <f>IF(B66&lt;&gt;0,B66/B64,0)</f>
        <v>0</v>
      </c>
    </row>
    <row r="69" spans="1:2" x14ac:dyDescent="0.25">
      <c r="A69" s="10">
        <v>44805</v>
      </c>
      <c r="B69" s="9"/>
    </row>
    <row r="70" spans="1:2" x14ac:dyDescent="0.25">
      <c r="A70" s="1" t="s">
        <v>4</v>
      </c>
      <c r="B70" s="51"/>
    </row>
    <row r="71" spans="1:2" x14ac:dyDescent="0.25">
      <c r="A71" s="1" t="s">
        <v>5</v>
      </c>
      <c r="B71" s="51"/>
    </row>
    <row r="72" spans="1:2" x14ac:dyDescent="0.25">
      <c r="A72" s="1" t="s">
        <v>6</v>
      </c>
      <c r="B72" s="1">
        <f>B70-B71</f>
        <v>0</v>
      </c>
    </row>
    <row r="73" spans="1:2" x14ac:dyDescent="0.25">
      <c r="A73" s="11">
        <f>A69</f>
        <v>44805</v>
      </c>
      <c r="B73" s="3">
        <f>IF(B72&lt;&gt;0,B72/B70,0)</f>
        <v>0</v>
      </c>
    </row>
    <row r="75" spans="1:2" x14ac:dyDescent="0.25">
      <c r="A75" s="10">
        <v>44835</v>
      </c>
      <c r="B75" s="9"/>
    </row>
    <row r="76" spans="1:2" x14ac:dyDescent="0.25">
      <c r="A76" s="1" t="s">
        <v>4</v>
      </c>
      <c r="B76" s="51"/>
    </row>
    <row r="77" spans="1:2" x14ac:dyDescent="0.25">
      <c r="A77" s="1" t="s">
        <v>5</v>
      </c>
      <c r="B77" s="51"/>
    </row>
    <row r="78" spans="1:2" x14ac:dyDescent="0.25">
      <c r="A78" s="1" t="s">
        <v>6</v>
      </c>
      <c r="B78" s="21">
        <f t="shared" ref="B78" si="4">B76-B77</f>
        <v>0</v>
      </c>
    </row>
    <row r="79" spans="1:2" x14ac:dyDescent="0.25">
      <c r="A79" s="11">
        <f>A75</f>
        <v>44835</v>
      </c>
      <c r="B79" s="3">
        <f>IF(B78&lt;&gt;0,B78/B76,0)</f>
        <v>0</v>
      </c>
    </row>
    <row r="80" spans="1:2" x14ac:dyDescent="0.25">
      <c r="B80" s="23"/>
    </row>
    <row r="81" spans="1:2" x14ac:dyDescent="0.25">
      <c r="A81" s="10">
        <v>44866</v>
      </c>
      <c r="B81" s="22"/>
    </row>
    <row r="82" spans="1:2" x14ac:dyDescent="0.25">
      <c r="A82" s="1" t="s">
        <v>4</v>
      </c>
      <c r="B82" s="51"/>
    </row>
    <row r="83" spans="1:2" x14ac:dyDescent="0.25">
      <c r="A83" s="1" t="s">
        <v>5</v>
      </c>
      <c r="B83" s="51"/>
    </row>
    <row r="84" spans="1:2" x14ac:dyDescent="0.25">
      <c r="A84" s="1" t="s">
        <v>6</v>
      </c>
      <c r="B84" s="21">
        <f t="shared" ref="B84" si="5">B82-B83</f>
        <v>0</v>
      </c>
    </row>
    <row r="85" spans="1:2" x14ac:dyDescent="0.25">
      <c r="A85" s="11">
        <f>A81</f>
        <v>44866</v>
      </c>
      <c r="B85" s="3">
        <f>IF(B84&lt;&gt;0,B84/B82,0)</f>
        <v>0</v>
      </c>
    </row>
    <row r="86" spans="1:2" x14ac:dyDescent="0.25">
      <c r="B86" s="23"/>
    </row>
    <row r="87" spans="1:2" x14ac:dyDescent="0.25">
      <c r="A87" s="10">
        <v>44896</v>
      </c>
      <c r="B87" s="22"/>
    </row>
    <row r="88" spans="1:2" x14ac:dyDescent="0.25">
      <c r="A88" s="1" t="s">
        <v>4</v>
      </c>
      <c r="B88" s="51"/>
    </row>
    <row r="89" spans="1:2" x14ac:dyDescent="0.25">
      <c r="A89" s="1" t="s">
        <v>5</v>
      </c>
      <c r="B89" s="51"/>
    </row>
    <row r="90" spans="1:2" x14ac:dyDescent="0.25">
      <c r="A90" s="1" t="s">
        <v>6</v>
      </c>
      <c r="B90" s="21">
        <f t="shared" ref="B90" si="6">B88-B89</f>
        <v>0</v>
      </c>
    </row>
    <row r="91" spans="1:2" x14ac:dyDescent="0.25">
      <c r="A91" s="11">
        <f>A87</f>
        <v>44896</v>
      </c>
      <c r="B91" s="3">
        <f>IF(B90&lt;&gt;0,B90/B88,0)</f>
        <v>0</v>
      </c>
    </row>
    <row r="93" spans="1:2" x14ac:dyDescent="0.25">
      <c r="A93" s="25" t="s">
        <v>98</v>
      </c>
      <c r="B93" s="9"/>
    </row>
    <row r="94" spans="1:2" x14ac:dyDescent="0.25">
      <c r="A94" s="1" t="s">
        <v>4</v>
      </c>
      <c r="B94" s="21">
        <f>B88+B82+B76+B70+B64+B58+B52+B46+B40+B34+B28+B22</f>
        <v>0</v>
      </c>
    </row>
    <row r="95" spans="1:2" x14ac:dyDescent="0.25">
      <c r="A95" s="1" t="s">
        <v>5</v>
      </c>
      <c r="B95" s="21">
        <f>B89+B83+B77+B71+B65+B59+B53+B47+B41+B35+B29+B23</f>
        <v>0</v>
      </c>
    </row>
    <row r="96" spans="1:2" x14ac:dyDescent="0.25">
      <c r="A96" s="1" t="s">
        <v>6</v>
      </c>
      <c r="B96" s="1">
        <f>B94-B95</f>
        <v>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C59F5-A957-4D54-BD50-F1BB2310F3DA}">
  <dimension ref="A1:G79"/>
  <sheetViews>
    <sheetView zoomScale="106" zoomScaleNormal="106" zoomScaleSheetLayoutView="50" workbookViewId="0">
      <pane xSplit="1" ySplit="3" topLeftCell="B4" activePane="bottomRight" state="frozen"/>
      <selection pane="topRight" activeCell="B1" sqref="B1"/>
      <selection pane="bottomLeft" activeCell="A4" sqref="A4"/>
      <selection pane="bottomRight" activeCell="B58" sqref="B58"/>
    </sheetView>
  </sheetViews>
  <sheetFormatPr defaultRowHeight="15" x14ac:dyDescent="0.25"/>
  <cols>
    <col min="1" max="1" width="20" customWidth="1"/>
    <col min="2" max="2" width="10.5703125" customWidth="1"/>
  </cols>
  <sheetData>
    <row r="1" spans="1:2" x14ac:dyDescent="0.25">
      <c r="A1" s="50" t="s">
        <v>83</v>
      </c>
      <c r="B1" s="50"/>
    </row>
    <row r="3" spans="1:2" x14ac:dyDescent="0.25">
      <c r="B3" s="20"/>
    </row>
    <row r="4" spans="1:2" x14ac:dyDescent="0.25">
      <c r="A4" s="1" t="s">
        <v>4</v>
      </c>
      <c r="B4" s="1">
        <f>'Gross Profit Percentage'!B7</f>
        <v>0</v>
      </c>
    </row>
    <row r="5" spans="1:2" x14ac:dyDescent="0.25">
      <c r="A5" s="1" t="s">
        <v>7</v>
      </c>
      <c r="B5" s="51"/>
    </row>
    <row r="6" spans="1:2" x14ac:dyDescent="0.25">
      <c r="A6" s="2">
        <v>2019</v>
      </c>
      <c r="B6" s="3">
        <f>IF(B5&lt;&gt;0,B5/B4,0)</f>
        <v>0</v>
      </c>
    </row>
    <row r="8" spans="1:2" x14ac:dyDescent="0.25">
      <c r="A8">
        <v>2020</v>
      </c>
      <c r="B8" s="9"/>
    </row>
    <row r="9" spans="1:2" x14ac:dyDescent="0.25">
      <c r="A9" s="1" t="s">
        <v>4</v>
      </c>
      <c r="B9" s="1">
        <f>'Gross Profit Percentage'!B12</f>
        <v>0</v>
      </c>
    </row>
    <row r="10" spans="1:2" x14ac:dyDescent="0.25">
      <c r="A10" s="1" t="s">
        <v>7</v>
      </c>
      <c r="B10" s="51"/>
    </row>
    <row r="11" spans="1:2" x14ac:dyDescent="0.25">
      <c r="A11" s="2">
        <f>A8</f>
        <v>2020</v>
      </c>
      <c r="B11" s="3">
        <f>IF(B10&lt;&gt;0,B10/B9,0)</f>
        <v>0</v>
      </c>
    </row>
    <row r="13" spans="1:2" ht="19.5" customHeight="1" x14ac:dyDescent="0.25">
      <c r="A13" s="29" t="s">
        <v>97</v>
      </c>
      <c r="B13" s="9"/>
    </row>
    <row r="14" spans="1:2" x14ac:dyDescent="0.25">
      <c r="A14" s="1" t="s">
        <v>4</v>
      </c>
      <c r="B14" s="1">
        <f>'Gross Profit Percentage'!B17</f>
        <v>0</v>
      </c>
    </row>
    <row r="15" spans="1:2" x14ac:dyDescent="0.25">
      <c r="A15" s="1" t="s">
        <v>7</v>
      </c>
      <c r="B15" s="51"/>
    </row>
    <row r="16" spans="1:2" x14ac:dyDescent="0.25">
      <c r="A16" s="29" t="s">
        <v>97</v>
      </c>
      <c r="B16" s="3">
        <f>IF(B15&lt;&gt;0,B15/B14,0)</f>
        <v>0</v>
      </c>
    </row>
    <row r="18" spans="1:2" x14ac:dyDescent="0.25">
      <c r="A18" s="10">
        <v>44562</v>
      </c>
      <c r="B18" s="9"/>
    </row>
    <row r="19" spans="1:2" x14ac:dyDescent="0.25">
      <c r="A19" s="1" t="s">
        <v>4</v>
      </c>
      <c r="B19" s="1">
        <f>'Gross Profit Percentage'!B22</f>
        <v>0</v>
      </c>
    </row>
    <row r="20" spans="1:2" x14ac:dyDescent="0.25">
      <c r="A20" s="1" t="s">
        <v>7</v>
      </c>
      <c r="B20" s="51"/>
    </row>
    <row r="21" spans="1:2" x14ac:dyDescent="0.25">
      <c r="A21" s="12">
        <f>A18</f>
        <v>44562</v>
      </c>
      <c r="B21" s="3">
        <f>IF(B20&lt;&gt;0,B20/B19,0)</f>
        <v>0</v>
      </c>
    </row>
    <row r="24" spans="1:2" x14ac:dyDescent="0.25">
      <c r="A24" s="10">
        <v>44593</v>
      </c>
      <c r="B24" s="9"/>
    </row>
    <row r="25" spans="1:2" x14ac:dyDescent="0.25">
      <c r="A25" s="1" t="s">
        <v>4</v>
      </c>
      <c r="B25" s="1">
        <f>'Gross Profit Percentage'!B28</f>
        <v>0</v>
      </c>
    </row>
    <row r="26" spans="1:2" x14ac:dyDescent="0.25">
      <c r="A26" s="1" t="s">
        <v>7</v>
      </c>
      <c r="B26" s="51"/>
    </row>
    <row r="27" spans="1:2" x14ac:dyDescent="0.25">
      <c r="A27" s="12">
        <f>A24</f>
        <v>44593</v>
      </c>
      <c r="B27" s="3">
        <f>IF(B26&lt;&gt;0,B26/B25,0)</f>
        <v>0</v>
      </c>
    </row>
    <row r="30" spans="1:2" x14ac:dyDescent="0.25">
      <c r="A30" s="10">
        <v>44621</v>
      </c>
      <c r="B30" s="9"/>
    </row>
    <row r="31" spans="1:2" x14ac:dyDescent="0.25">
      <c r="A31" s="1" t="s">
        <v>4</v>
      </c>
      <c r="B31" s="1">
        <f>'Gross Profit Percentage'!B34</f>
        <v>0</v>
      </c>
    </row>
    <row r="32" spans="1:2" x14ac:dyDescent="0.25">
      <c r="A32" s="1" t="s">
        <v>7</v>
      </c>
      <c r="B32" s="51"/>
    </row>
    <row r="33" spans="1:2" x14ac:dyDescent="0.25">
      <c r="A33" s="12">
        <f>A30</f>
        <v>44621</v>
      </c>
      <c r="B33" s="3">
        <f>IF(B32&lt;&gt;0,B32/B31,0)</f>
        <v>0</v>
      </c>
    </row>
    <row r="36" spans="1:2" x14ac:dyDescent="0.25">
      <c r="A36" s="10">
        <v>44652</v>
      </c>
      <c r="B36" s="9"/>
    </row>
    <row r="37" spans="1:2" x14ac:dyDescent="0.25">
      <c r="A37" s="1" t="s">
        <v>4</v>
      </c>
      <c r="B37" s="1">
        <f>'Gross Profit Percentage'!B40</f>
        <v>0</v>
      </c>
    </row>
    <row r="38" spans="1:2" x14ac:dyDescent="0.25">
      <c r="A38" s="1" t="s">
        <v>7</v>
      </c>
      <c r="B38" s="51"/>
    </row>
    <row r="39" spans="1:2" x14ac:dyDescent="0.25">
      <c r="A39" s="12">
        <f>A36</f>
        <v>44652</v>
      </c>
      <c r="B39" s="3">
        <f>IF(B38&lt;&gt;0,B38/B37,0)</f>
        <v>0</v>
      </c>
    </row>
    <row r="41" spans="1:2" x14ac:dyDescent="0.25">
      <c r="A41" s="10">
        <v>44682</v>
      </c>
      <c r="B41" s="9"/>
    </row>
    <row r="42" spans="1:2" x14ac:dyDescent="0.25">
      <c r="A42" s="1" t="s">
        <v>4</v>
      </c>
      <c r="B42" s="1">
        <f>'Gross Profit Percentage'!B46</f>
        <v>0</v>
      </c>
    </row>
    <row r="43" spans="1:2" x14ac:dyDescent="0.25">
      <c r="A43" s="1" t="s">
        <v>7</v>
      </c>
      <c r="B43" s="51"/>
    </row>
    <row r="44" spans="1:2" x14ac:dyDescent="0.25">
      <c r="A44" s="12">
        <f>A41</f>
        <v>44682</v>
      </c>
      <c r="B44" s="3">
        <f>IF(B43&lt;&gt;0,B43/B42,0)</f>
        <v>0</v>
      </c>
    </row>
    <row r="46" spans="1:2" x14ac:dyDescent="0.25">
      <c r="A46" s="10">
        <v>44713</v>
      </c>
      <c r="B46" s="9"/>
    </row>
    <row r="47" spans="1:2" x14ac:dyDescent="0.25">
      <c r="A47" s="1" t="s">
        <v>4</v>
      </c>
      <c r="B47" s="1">
        <f>'Gross Profit Percentage'!B52</f>
        <v>0</v>
      </c>
    </row>
    <row r="48" spans="1:2" x14ac:dyDescent="0.25">
      <c r="A48" s="1" t="s">
        <v>7</v>
      </c>
      <c r="B48" s="51"/>
    </row>
    <row r="49" spans="1:2" x14ac:dyDescent="0.25">
      <c r="A49" s="12">
        <f>A46</f>
        <v>44713</v>
      </c>
      <c r="B49" s="3">
        <f>IF(B48&lt;&gt;0,B48/B47,0)</f>
        <v>0</v>
      </c>
    </row>
    <row r="51" spans="1:2" x14ac:dyDescent="0.25">
      <c r="A51" s="10">
        <v>44743</v>
      </c>
      <c r="B51" s="9"/>
    </row>
    <row r="52" spans="1:2" x14ac:dyDescent="0.25">
      <c r="A52" s="1" t="s">
        <v>4</v>
      </c>
      <c r="B52" s="1">
        <f>'Gross Profit Percentage'!B58</f>
        <v>0</v>
      </c>
    </row>
    <row r="53" spans="1:2" x14ac:dyDescent="0.25">
      <c r="A53" s="1" t="s">
        <v>7</v>
      </c>
      <c r="B53" s="51"/>
    </row>
    <row r="54" spans="1:2" x14ac:dyDescent="0.25">
      <c r="A54" s="12">
        <f>A51</f>
        <v>44743</v>
      </c>
      <c r="B54" s="3">
        <f>IF(B53&lt;&gt;0,B53/B52,0)</f>
        <v>0</v>
      </c>
    </row>
    <row r="56" spans="1:2" x14ac:dyDescent="0.25">
      <c r="A56" s="10">
        <v>44774</v>
      </c>
      <c r="B56" s="9"/>
    </row>
    <row r="57" spans="1:2" x14ac:dyDescent="0.25">
      <c r="A57" s="1" t="s">
        <v>4</v>
      </c>
      <c r="B57" s="1">
        <f>'Gross Profit Percentage'!B64</f>
        <v>0</v>
      </c>
    </row>
    <row r="58" spans="1:2" x14ac:dyDescent="0.25">
      <c r="A58" s="1" t="s">
        <v>7</v>
      </c>
      <c r="B58" s="51"/>
    </row>
    <row r="59" spans="1:2" x14ac:dyDescent="0.25">
      <c r="A59" s="12">
        <f>A56</f>
        <v>44774</v>
      </c>
      <c r="B59" s="3">
        <f>IF(B58&lt;&gt;0,B58/B57,0)</f>
        <v>0</v>
      </c>
    </row>
    <row r="61" spans="1:2" x14ac:dyDescent="0.25">
      <c r="A61" s="10">
        <v>44805</v>
      </c>
      <c r="B61" s="9"/>
    </row>
    <row r="62" spans="1:2" x14ac:dyDescent="0.25">
      <c r="A62" s="1" t="s">
        <v>4</v>
      </c>
      <c r="B62" s="1">
        <f>'Gross Profit Percentage'!B70</f>
        <v>0</v>
      </c>
    </row>
    <row r="63" spans="1:2" x14ac:dyDescent="0.25">
      <c r="A63" s="1" t="s">
        <v>7</v>
      </c>
      <c r="B63" s="51"/>
    </row>
    <row r="64" spans="1:2" x14ac:dyDescent="0.25">
      <c r="A64" s="12">
        <f>A61</f>
        <v>44805</v>
      </c>
      <c r="B64" s="3">
        <f>IF(B63&lt;&gt;0,B63/B62,0)</f>
        <v>0</v>
      </c>
    </row>
    <row r="66" spans="1:2" x14ac:dyDescent="0.25">
      <c r="A66" s="10">
        <v>44835</v>
      </c>
      <c r="B66" s="9"/>
    </row>
    <row r="67" spans="1:2" x14ac:dyDescent="0.25">
      <c r="A67" s="1" t="s">
        <v>4</v>
      </c>
      <c r="B67" s="1">
        <f>'Gross Profit Percentage'!B76</f>
        <v>0</v>
      </c>
    </row>
    <row r="68" spans="1:2" x14ac:dyDescent="0.25">
      <c r="A68" s="1" t="s">
        <v>7</v>
      </c>
      <c r="B68" s="51"/>
    </row>
    <row r="69" spans="1:2" x14ac:dyDescent="0.25">
      <c r="A69" s="12">
        <f>A66</f>
        <v>44835</v>
      </c>
      <c r="B69" s="3">
        <f>IF(B68&lt;&gt;0,B68/B67,0)</f>
        <v>0</v>
      </c>
    </row>
    <row r="71" spans="1:2" x14ac:dyDescent="0.25">
      <c r="A71" s="10">
        <v>44866</v>
      </c>
      <c r="B71" s="9"/>
    </row>
    <row r="72" spans="1:2" x14ac:dyDescent="0.25">
      <c r="A72" s="1" t="s">
        <v>4</v>
      </c>
      <c r="B72" s="1">
        <f>'Gross Profit Percentage'!B82</f>
        <v>0</v>
      </c>
    </row>
    <row r="73" spans="1:2" x14ac:dyDescent="0.25">
      <c r="A73" s="1" t="s">
        <v>7</v>
      </c>
      <c r="B73" s="51"/>
    </row>
    <row r="74" spans="1:2" x14ac:dyDescent="0.25">
      <c r="A74" s="12">
        <f>A71</f>
        <v>44866</v>
      </c>
      <c r="B74" s="3">
        <f>IF(B73&lt;&gt;0,B73/B72,0)</f>
        <v>0</v>
      </c>
    </row>
    <row r="76" spans="1:2" x14ac:dyDescent="0.25">
      <c r="A76" s="10">
        <v>44896</v>
      </c>
      <c r="B76" s="9"/>
    </row>
    <row r="77" spans="1:2" x14ac:dyDescent="0.25">
      <c r="A77" s="1" t="s">
        <v>4</v>
      </c>
      <c r="B77" s="1">
        <f>'Gross Profit Percentage'!B88</f>
        <v>0</v>
      </c>
    </row>
    <row r="78" spans="1:2" x14ac:dyDescent="0.25">
      <c r="A78" s="1" t="s">
        <v>7</v>
      </c>
      <c r="B78" s="51"/>
    </row>
    <row r="79" spans="1:2" x14ac:dyDescent="0.25">
      <c r="A79" s="12">
        <f>A76</f>
        <v>44896</v>
      </c>
      <c r="B79" s="3">
        <f>IF(B78&lt;&gt;0,B78/B77,0)</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52805-7507-4BE4-B98B-DDE88B53E5C0}">
  <dimension ref="A1:G84"/>
  <sheetViews>
    <sheetView zoomScaleNormal="100" workbookViewId="0">
      <pane xSplit="1" ySplit="3" topLeftCell="B4" activePane="bottomRight" state="frozen"/>
      <selection pane="topRight" activeCell="B1" sqref="B1"/>
      <selection pane="bottomLeft" activeCell="A4" sqref="A4"/>
      <selection pane="bottomRight" activeCell="D12" sqref="D12:D13"/>
    </sheetView>
  </sheetViews>
  <sheetFormatPr defaultRowHeight="15" x14ac:dyDescent="0.25"/>
  <cols>
    <col min="1" max="1" width="20" customWidth="1"/>
    <col min="2" max="2" width="11.5703125" style="32" customWidth="1"/>
  </cols>
  <sheetData>
    <row r="1" spans="1:2" x14ac:dyDescent="0.25">
      <c r="A1" s="50" t="s">
        <v>84</v>
      </c>
      <c r="B1" s="50"/>
    </row>
    <row r="3" spans="1:2" x14ac:dyDescent="0.25">
      <c r="A3" s="48">
        <v>2020</v>
      </c>
      <c r="B3" s="38"/>
    </row>
    <row r="4" spans="1:2" x14ac:dyDescent="0.25">
      <c r="A4" s="1" t="s">
        <v>4</v>
      </c>
      <c r="B4" s="24">
        <f>'Gross Profit Percentage'!B10</f>
        <v>0</v>
      </c>
    </row>
    <row r="5" spans="1:2" x14ac:dyDescent="0.25">
      <c r="A5" s="1" t="s">
        <v>9</v>
      </c>
      <c r="B5" s="52"/>
    </row>
    <row r="6" spans="1:2" x14ac:dyDescent="0.25">
      <c r="A6" s="2" t="s">
        <v>10</v>
      </c>
      <c r="B6" s="33">
        <f t="shared" ref="B6" si="0">IF(B5&gt;0,B4/B5,0)</f>
        <v>0</v>
      </c>
    </row>
    <row r="7" spans="1:2" x14ac:dyDescent="0.25">
      <c r="B7" s="24"/>
    </row>
    <row r="9" spans="1:2" x14ac:dyDescent="0.25">
      <c r="A9" s="2" t="s">
        <v>97</v>
      </c>
      <c r="B9" s="38"/>
    </row>
    <row r="10" spans="1:2" x14ac:dyDescent="0.25">
      <c r="A10" s="1" t="s">
        <v>4</v>
      </c>
      <c r="B10" s="24">
        <f>'Gross Profit Percentage'!B16</f>
        <v>0</v>
      </c>
    </row>
    <row r="11" spans="1:2" x14ac:dyDescent="0.25">
      <c r="A11" s="1" t="s">
        <v>9</v>
      </c>
      <c r="B11" s="52"/>
    </row>
    <row r="12" spans="1:2" x14ac:dyDescent="0.25">
      <c r="A12" s="2" t="s">
        <v>10</v>
      </c>
      <c r="B12" s="33">
        <f t="shared" ref="B12" si="1">IF(B11&gt;0,B10/B11,0)</f>
        <v>0</v>
      </c>
    </row>
    <row r="13" spans="1:2" x14ac:dyDescent="0.25">
      <c r="A13" t="s">
        <v>95</v>
      </c>
      <c r="B13" s="24">
        <f>B12/12</f>
        <v>0</v>
      </c>
    </row>
    <row r="15" spans="1:2" x14ac:dyDescent="0.25">
      <c r="A15" s="10">
        <v>44562</v>
      </c>
    </row>
    <row r="16" spans="1:2" x14ac:dyDescent="0.25">
      <c r="A16" s="1" t="s">
        <v>4</v>
      </c>
      <c r="B16" s="24">
        <f>'Gross Profit Percentage'!B22</f>
        <v>0</v>
      </c>
    </row>
    <row r="17" spans="1:2" x14ac:dyDescent="0.25">
      <c r="A17" s="1" t="s">
        <v>9</v>
      </c>
      <c r="B17" s="52"/>
    </row>
    <row r="18" spans="1:2" x14ac:dyDescent="0.25">
      <c r="A18" s="2" t="s">
        <v>10</v>
      </c>
      <c r="B18" s="33">
        <f t="shared" ref="B18" si="2">IF(B17&gt;0,B16/B17,0)</f>
        <v>0</v>
      </c>
    </row>
    <row r="20" spans="1:2" x14ac:dyDescent="0.25">
      <c r="A20" s="10">
        <v>44593</v>
      </c>
    </row>
    <row r="21" spans="1:2" x14ac:dyDescent="0.25">
      <c r="A21" s="1" t="s">
        <v>4</v>
      </c>
      <c r="B21" s="24">
        <f>'Gross Profit Percentage'!B28</f>
        <v>0</v>
      </c>
    </row>
    <row r="22" spans="1:2" x14ac:dyDescent="0.25">
      <c r="A22" s="1" t="s">
        <v>9</v>
      </c>
      <c r="B22" s="52"/>
    </row>
    <row r="23" spans="1:2" x14ac:dyDescent="0.25">
      <c r="A23" s="2" t="s">
        <v>10</v>
      </c>
      <c r="B23" s="33">
        <f t="shared" ref="B23" si="3">IF(B22&gt;0,B21/B22,0)</f>
        <v>0</v>
      </c>
    </row>
    <row r="25" spans="1:2" x14ac:dyDescent="0.25">
      <c r="A25" s="10">
        <v>44621</v>
      </c>
    </row>
    <row r="26" spans="1:2" x14ac:dyDescent="0.25">
      <c r="A26" s="1" t="s">
        <v>4</v>
      </c>
      <c r="B26" s="24">
        <f>'Gross Profit Percentage'!B34</f>
        <v>0</v>
      </c>
    </row>
    <row r="27" spans="1:2" x14ac:dyDescent="0.25">
      <c r="A27" s="1" t="s">
        <v>9</v>
      </c>
      <c r="B27" s="52"/>
    </row>
    <row r="28" spans="1:2" x14ac:dyDescent="0.25">
      <c r="A28" s="2" t="s">
        <v>10</v>
      </c>
      <c r="B28" s="33">
        <f t="shared" ref="B28" si="4">IF(B27&gt;0,B26/B27,0)</f>
        <v>0</v>
      </c>
    </row>
    <row r="30" spans="1:2" x14ac:dyDescent="0.25">
      <c r="A30" s="10">
        <v>44652</v>
      </c>
    </row>
    <row r="31" spans="1:2" x14ac:dyDescent="0.25">
      <c r="A31" s="1" t="s">
        <v>4</v>
      </c>
      <c r="B31" s="24">
        <f>'Gross Profit Percentage'!B40</f>
        <v>0</v>
      </c>
    </row>
    <row r="32" spans="1:2" x14ac:dyDescent="0.25">
      <c r="A32" s="1" t="s">
        <v>9</v>
      </c>
      <c r="B32" s="52"/>
    </row>
    <row r="33" spans="1:2" x14ac:dyDescent="0.25">
      <c r="A33" s="2" t="s">
        <v>10</v>
      </c>
      <c r="B33" s="33">
        <f t="shared" ref="B33" si="5">IF(B32&gt;0,B31/B32,0)</f>
        <v>0</v>
      </c>
    </row>
    <row r="35" spans="1:2" x14ac:dyDescent="0.25">
      <c r="A35" s="10">
        <v>44682</v>
      </c>
    </row>
    <row r="36" spans="1:2" x14ac:dyDescent="0.25">
      <c r="A36" s="1" t="s">
        <v>4</v>
      </c>
      <c r="B36" s="24">
        <f>'Gross Profit Percentage'!B46</f>
        <v>0</v>
      </c>
    </row>
    <row r="37" spans="1:2" x14ac:dyDescent="0.25">
      <c r="A37" s="1" t="s">
        <v>9</v>
      </c>
      <c r="B37" s="52"/>
    </row>
    <row r="38" spans="1:2" x14ac:dyDescent="0.25">
      <c r="A38" s="2" t="s">
        <v>10</v>
      </c>
      <c r="B38" s="33">
        <f t="shared" ref="B38" si="6">IF(B37&gt;0,B36/B37,0)</f>
        <v>0</v>
      </c>
    </row>
    <row r="39" spans="1:2" x14ac:dyDescent="0.25">
      <c r="B39" s="44"/>
    </row>
    <row r="40" spans="1:2" x14ac:dyDescent="0.25">
      <c r="A40" s="10">
        <v>44713</v>
      </c>
    </row>
    <row r="41" spans="1:2" x14ac:dyDescent="0.25">
      <c r="A41" s="1" t="s">
        <v>4</v>
      </c>
      <c r="B41" s="24">
        <f>'Gross Profit Percentage'!B52</f>
        <v>0</v>
      </c>
    </row>
    <row r="42" spans="1:2" x14ac:dyDescent="0.25">
      <c r="A42" s="1" t="s">
        <v>9</v>
      </c>
      <c r="B42" s="52"/>
    </row>
    <row r="43" spans="1:2" x14ac:dyDescent="0.25">
      <c r="A43" s="2" t="s">
        <v>10</v>
      </c>
      <c r="B43" s="33">
        <f t="shared" ref="B43" si="7">IF(B42&gt;0,B41/B42,0)</f>
        <v>0</v>
      </c>
    </row>
    <row r="45" spans="1:2" x14ac:dyDescent="0.25">
      <c r="A45" s="10">
        <v>44743</v>
      </c>
    </row>
    <row r="46" spans="1:2" x14ac:dyDescent="0.25">
      <c r="A46" s="1" t="s">
        <v>4</v>
      </c>
      <c r="B46" s="24">
        <f>'Gross Profit Percentage'!B58</f>
        <v>0</v>
      </c>
    </row>
    <row r="47" spans="1:2" x14ac:dyDescent="0.25">
      <c r="A47" s="1" t="s">
        <v>9</v>
      </c>
      <c r="B47" s="52"/>
    </row>
    <row r="48" spans="1:2" x14ac:dyDescent="0.25">
      <c r="A48" s="2" t="s">
        <v>10</v>
      </c>
      <c r="B48" s="33">
        <f t="shared" ref="B48" si="8">IF(B47&gt;0,B46/B47,0)</f>
        <v>0</v>
      </c>
    </row>
    <row r="50" spans="1:2" x14ac:dyDescent="0.25">
      <c r="A50" s="10">
        <v>44774</v>
      </c>
    </row>
    <row r="51" spans="1:2" x14ac:dyDescent="0.25">
      <c r="A51" s="1" t="s">
        <v>4</v>
      </c>
      <c r="B51" s="24">
        <f>'Gross Profit Percentage'!B64</f>
        <v>0</v>
      </c>
    </row>
    <row r="52" spans="1:2" x14ac:dyDescent="0.25">
      <c r="A52" s="1" t="s">
        <v>9</v>
      </c>
      <c r="B52" s="52"/>
    </row>
    <row r="53" spans="1:2" x14ac:dyDescent="0.25">
      <c r="A53" s="2" t="s">
        <v>10</v>
      </c>
      <c r="B53" s="33">
        <f t="shared" ref="B53" si="9">IF(B52&gt;0,B51/B52,0)</f>
        <v>0</v>
      </c>
    </row>
    <row r="55" spans="1:2" x14ac:dyDescent="0.25">
      <c r="A55" s="10">
        <v>44805</v>
      </c>
    </row>
    <row r="56" spans="1:2" x14ac:dyDescent="0.25">
      <c r="A56" s="1" t="s">
        <v>4</v>
      </c>
      <c r="B56" s="24">
        <f>'Gross Profit Percentage'!B70</f>
        <v>0</v>
      </c>
    </row>
    <row r="57" spans="1:2" x14ac:dyDescent="0.25">
      <c r="A57" s="1" t="s">
        <v>9</v>
      </c>
      <c r="B57" s="52"/>
    </row>
    <row r="58" spans="1:2" x14ac:dyDescent="0.25">
      <c r="A58" s="2" t="s">
        <v>10</v>
      </c>
      <c r="B58" s="33">
        <f t="shared" ref="B58" si="10">IF(B57&gt;0,B56/B57,0)</f>
        <v>0</v>
      </c>
    </row>
    <row r="60" spans="1:2" x14ac:dyDescent="0.25">
      <c r="A60" s="10">
        <v>44835</v>
      </c>
    </row>
    <row r="61" spans="1:2" x14ac:dyDescent="0.25">
      <c r="A61" s="1" t="s">
        <v>4</v>
      </c>
      <c r="B61" s="24">
        <f>'Gross Profit Percentage'!B76</f>
        <v>0</v>
      </c>
    </row>
    <row r="62" spans="1:2" x14ac:dyDescent="0.25">
      <c r="A62" s="1" t="s">
        <v>9</v>
      </c>
      <c r="B62" s="52"/>
    </row>
    <row r="63" spans="1:2" x14ac:dyDescent="0.25">
      <c r="A63" s="2" t="s">
        <v>10</v>
      </c>
      <c r="B63" s="33">
        <f t="shared" ref="B63" si="11">IF(B62&gt;0,B61/B62,0)</f>
        <v>0</v>
      </c>
    </row>
    <row r="65" spans="1:2" x14ac:dyDescent="0.25">
      <c r="A65" s="10">
        <v>44866</v>
      </c>
    </row>
    <row r="66" spans="1:2" x14ac:dyDescent="0.25">
      <c r="A66" s="1" t="s">
        <v>4</v>
      </c>
      <c r="B66" s="24">
        <f>'Gross Profit Percentage'!B82</f>
        <v>0</v>
      </c>
    </row>
    <row r="67" spans="1:2" x14ac:dyDescent="0.25">
      <c r="A67" s="1" t="s">
        <v>9</v>
      </c>
      <c r="B67" s="52"/>
    </row>
    <row r="68" spans="1:2" x14ac:dyDescent="0.25">
      <c r="A68" s="2" t="s">
        <v>10</v>
      </c>
      <c r="B68" s="33">
        <f t="shared" ref="B68" si="12">IF(B67&gt;0,B66/B67,0)</f>
        <v>0</v>
      </c>
    </row>
    <row r="70" spans="1:2" x14ac:dyDescent="0.25">
      <c r="A70" s="10">
        <v>44896</v>
      </c>
    </row>
    <row r="71" spans="1:2" x14ac:dyDescent="0.25">
      <c r="A71" s="1" t="s">
        <v>4</v>
      </c>
      <c r="B71" s="24">
        <f>'Gross Profit Percentage'!B88</f>
        <v>0</v>
      </c>
    </row>
    <row r="72" spans="1:2" x14ac:dyDescent="0.25">
      <c r="A72" s="1" t="s">
        <v>9</v>
      </c>
      <c r="B72" s="52"/>
    </row>
    <row r="73" spans="1:2" x14ac:dyDescent="0.25">
      <c r="A73" s="2" t="s">
        <v>10</v>
      </c>
      <c r="B73" s="33">
        <f t="shared" ref="B73" si="13">IF(B72&gt;0,B71/B72,0)</f>
        <v>0</v>
      </c>
    </row>
    <row r="75" spans="1:2" x14ac:dyDescent="0.25">
      <c r="A75" s="25" t="s">
        <v>98</v>
      </c>
    </row>
    <row r="76" spans="1:2" x14ac:dyDescent="0.25">
      <c r="A76" s="1" t="s">
        <v>4</v>
      </c>
      <c r="B76" s="24">
        <f>'Gross Profit Percentage'!B94</f>
        <v>0</v>
      </c>
    </row>
    <row r="77" spans="1:2" x14ac:dyDescent="0.25">
      <c r="A77" s="1" t="s">
        <v>9</v>
      </c>
      <c r="B77" s="27" t="e">
        <f>AVERAGE(B72,B67,B62,B57,B52,B47,B42,B37,B32,B27,B22,B17)</f>
        <v>#DIV/0!</v>
      </c>
    </row>
    <row r="78" spans="1:2" x14ac:dyDescent="0.25">
      <c r="A78" s="2" t="s">
        <v>10</v>
      </c>
      <c r="B78" s="33" t="e">
        <f t="shared" ref="B78" si="14">IF(B77&gt;0,B76/B77,0)</f>
        <v>#DIV/0!</v>
      </c>
    </row>
    <row r="79" spans="1:2" x14ac:dyDescent="0.25">
      <c r="A79" s="30"/>
      <c r="B79" s="43" t="e">
        <f>B78/2</f>
        <v>#DIV/0!</v>
      </c>
    </row>
    <row r="81" spans="1:2" x14ac:dyDescent="0.25">
      <c r="A81" s="10"/>
    </row>
    <row r="82" spans="1:2" x14ac:dyDescent="0.25">
      <c r="A82" s="1"/>
      <c r="B82" s="24"/>
    </row>
    <row r="83" spans="1:2" x14ac:dyDescent="0.25">
      <c r="A83" s="1"/>
      <c r="B83" s="24"/>
    </row>
    <row r="84" spans="1:2" x14ac:dyDescent="0.25">
      <c r="A84" s="2"/>
      <c r="B84" s="3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5AD83-E0BC-41F6-AF32-1347C893725D}">
  <dimension ref="A1:G84"/>
  <sheetViews>
    <sheetView zoomScaleNormal="100" workbookViewId="0">
      <pane xSplit="1" ySplit="3" topLeftCell="B4" activePane="bottomRight" state="frozen"/>
      <selection pane="topRight" activeCell="B1" sqref="B1"/>
      <selection pane="bottomLeft" activeCell="A4" sqref="A4"/>
      <selection pane="bottomRight" activeCell="F24" sqref="F24"/>
    </sheetView>
  </sheetViews>
  <sheetFormatPr defaultRowHeight="15" x14ac:dyDescent="0.25"/>
  <cols>
    <col min="1" max="1" width="20" customWidth="1"/>
    <col min="2" max="2" width="11.140625" style="35" customWidth="1"/>
  </cols>
  <sheetData>
    <row r="1" spans="1:2" x14ac:dyDescent="0.25">
      <c r="A1" s="50" t="s">
        <v>85</v>
      </c>
      <c r="B1" s="50"/>
    </row>
    <row r="2" spans="1:2" x14ac:dyDescent="0.25">
      <c r="B2" s="32"/>
    </row>
    <row r="3" spans="1:2" x14ac:dyDescent="0.25">
      <c r="A3">
        <v>2020</v>
      </c>
      <c r="B3" s="38"/>
    </row>
    <row r="4" spans="1:2" x14ac:dyDescent="0.25">
      <c r="A4" s="1" t="s">
        <v>4</v>
      </c>
      <c r="B4" s="28">
        <f>'Gross Profit Percentage'!B10</f>
        <v>0</v>
      </c>
    </row>
    <row r="5" spans="1:2" x14ac:dyDescent="0.25">
      <c r="A5" s="1" t="s">
        <v>11</v>
      </c>
      <c r="B5" s="52"/>
    </row>
    <row r="6" spans="1:2" x14ac:dyDescent="0.25">
      <c r="A6" s="2" t="s">
        <v>12</v>
      </c>
      <c r="B6" s="34">
        <f>IF(B4&lt;&gt;0,B4/B5,0)</f>
        <v>0</v>
      </c>
    </row>
    <row r="7" spans="1:2" x14ac:dyDescent="0.25">
      <c r="A7" s="2" t="s">
        <v>96</v>
      </c>
      <c r="B7" s="34">
        <f>B6/12</f>
        <v>0</v>
      </c>
    </row>
    <row r="9" spans="1:2" x14ac:dyDescent="0.25">
      <c r="A9" t="s">
        <v>97</v>
      </c>
      <c r="B9" s="38"/>
    </row>
    <row r="10" spans="1:2" x14ac:dyDescent="0.25">
      <c r="A10" s="1" t="s">
        <v>4</v>
      </c>
      <c r="B10" s="28">
        <f>'Gross Profit Percentage'!B16</f>
        <v>0</v>
      </c>
    </row>
    <row r="11" spans="1:2" x14ac:dyDescent="0.25">
      <c r="A11" s="1" t="s">
        <v>93</v>
      </c>
      <c r="B11" s="52"/>
    </row>
    <row r="12" spans="1:2" x14ac:dyDescent="0.25">
      <c r="A12" s="2" t="s">
        <v>12</v>
      </c>
      <c r="B12" s="34">
        <f>IF(B10&lt;&gt;0,B10/B11,0)</f>
        <v>0</v>
      </c>
    </row>
    <row r="13" spans="1:2" x14ac:dyDescent="0.25">
      <c r="A13" s="2" t="s">
        <v>96</v>
      </c>
      <c r="B13" s="34">
        <f>B12/12</f>
        <v>0</v>
      </c>
    </row>
    <row r="15" spans="1:2" x14ac:dyDescent="0.25">
      <c r="A15" s="10">
        <v>44562</v>
      </c>
      <c r="B15" s="32"/>
    </row>
    <row r="16" spans="1:2" x14ac:dyDescent="0.25">
      <c r="A16" s="1" t="s">
        <v>4</v>
      </c>
      <c r="B16" s="28">
        <f>'Gross Profit Percentage'!B22</f>
        <v>0</v>
      </c>
    </row>
    <row r="17" spans="1:2" x14ac:dyDescent="0.25">
      <c r="A17" s="1" t="s">
        <v>93</v>
      </c>
      <c r="B17" s="52"/>
    </row>
    <row r="18" spans="1:2" x14ac:dyDescent="0.25">
      <c r="A18" s="2" t="s">
        <v>12</v>
      </c>
      <c r="B18" s="34">
        <f>IF(B16&lt;&gt;0,B16/B17,0)</f>
        <v>0</v>
      </c>
    </row>
    <row r="19" spans="1:2" x14ac:dyDescent="0.25">
      <c r="A19" s="1"/>
      <c r="B19" s="28"/>
    </row>
    <row r="20" spans="1:2" x14ac:dyDescent="0.25">
      <c r="A20" s="10">
        <v>44593</v>
      </c>
      <c r="B20" s="32"/>
    </row>
    <row r="21" spans="1:2" x14ac:dyDescent="0.25">
      <c r="A21" s="1" t="s">
        <v>4</v>
      </c>
      <c r="B21" s="28">
        <f>'Gross Profit Percentage'!B28</f>
        <v>0</v>
      </c>
    </row>
    <row r="22" spans="1:2" x14ac:dyDescent="0.25">
      <c r="A22" s="1" t="s">
        <v>11</v>
      </c>
      <c r="B22" s="53"/>
    </row>
    <row r="23" spans="1:2" x14ac:dyDescent="0.25">
      <c r="A23" s="2" t="s">
        <v>12</v>
      </c>
      <c r="B23" s="34">
        <f>IF(B21&lt;&gt;0,B21/B22,0)</f>
        <v>0</v>
      </c>
    </row>
    <row r="24" spans="1:2" x14ac:dyDescent="0.25">
      <c r="A24" s="1"/>
      <c r="B24" s="28"/>
    </row>
    <row r="25" spans="1:2" x14ac:dyDescent="0.25">
      <c r="A25" s="10">
        <v>44621</v>
      </c>
      <c r="B25" s="32"/>
    </row>
    <row r="26" spans="1:2" x14ac:dyDescent="0.25">
      <c r="A26" s="1" t="s">
        <v>4</v>
      </c>
      <c r="B26" s="28">
        <f>'Gross Profit Percentage'!B34</f>
        <v>0</v>
      </c>
    </row>
    <row r="27" spans="1:2" x14ac:dyDescent="0.25">
      <c r="A27" s="1" t="s">
        <v>11</v>
      </c>
      <c r="B27" s="53"/>
    </row>
    <row r="28" spans="1:2" x14ac:dyDescent="0.25">
      <c r="A28" s="2" t="s">
        <v>12</v>
      </c>
      <c r="B28" s="34">
        <f>IF(B26&lt;&gt;0,B26/B27,0)</f>
        <v>0</v>
      </c>
    </row>
    <row r="30" spans="1:2" x14ac:dyDescent="0.25">
      <c r="A30" s="10">
        <v>44652</v>
      </c>
      <c r="B30" s="32"/>
    </row>
    <row r="31" spans="1:2" x14ac:dyDescent="0.25">
      <c r="A31" s="1" t="s">
        <v>4</v>
      </c>
      <c r="B31" s="28">
        <f>'Gross Profit Percentage'!B40</f>
        <v>0</v>
      </c>
    </row>
    <row r="32" spans="1:2" x14ac:dyDescent="0.25">
      <c r="A32" s="1" t="s">
        <v>11</v>
      </c>
      <c r="B32" s="53"/>
    </row>
    <row r="33" spans="1:2" x14ac:dyDescent="0.25">
      <c r="A33" s="2" t="s">
        <v>12</v>
      </c>
      <c r="B33" s="34">
        <f>IF(B31&lt;&gt;0,B31/B32,0)</f>
        <v>0</v>
      </c>
    </row>
    <row r="35" spans="1:2" x14ac:dyDescent="0.25">
      <c r="A35" s="10">
        <v>44682</v>
      </c>
      <c r="B35" s="32"/>
    </row>
    <row r="36" spans="1:2" x14ac:dyDescent="0.25">
      <c r="A36" s="1" t="s">
        <v>4</v>
      </c>
      <c r="B36" s="28">
        <f>'Gross Profit Percentage'!B46</f>
        <v>0</v>
      </c>
    </row>
    <row r="37" spans="1:2" x14ac:dyDescent="0.25">
      <c r="A37" s="1" t="s">
        <v>11</v>
      </c>
      <c r="B37" s="53"/>
    </row>
    <row r="38" spans="1:2" x14ac:dyDescent="0.25">
      <c r="A38" s="2" t="s">
        <v>12</v>
      </c>
      <c r="B38" s="34">
        <f>IF(B36&lt;&gt;0,B36/B37,0)</f>
        <v>0</v>
      </c>
    </row>
    <row r="40" spans="1:2" x14ac:dyDescent="0.25">
      <c r="A40" s="10">
        <v>44713</v>
      </c>
      <c r="B40" s="32"/>
    </row>
    <row r="41" spans="1:2" x14ac:dyDescent="0.25">
      <c r="A41" s="1" t="s">
        <v>4</v>
      </c>
      <c r="B41" s="28">
        <f>'Gross Profit Percentage'!B52</f>
        <v>0</v>
      </c>
    </row>
    <row r="42" spans="1:2" x14ac:dyDescent="0.25">
      <c r="A42" s="1" t="s">
        <v>11</v>
      </c>
      <c r="B42" s="53"/>
    </row>
    <row r="43" spans="1:2" x14ac:dyDescent="0.25">
      <c r="A43" s="2" t="s">
        <v>12</v>
      </c>
      <c r="B43" s="34">
        <f>IF(B41&lt;&gt;0,B41/B42,0)</f>
        <v>0</v>
      </c>
    </row>
    <row r="45" spans="1:2" x14ac:dyDescent="0.25">
      <c r="A45" s="10">
        <v>44743</v>
      </c>
      <c r="B45" s="32"/>
    </row>
    <row r="46" spans="1:2" x14ac:dyDescent="0.25">
      <c r="A46" s="1" t="s">
        <v>4</v>
      </c>
      <c r="B46" s="28">
        <f>'Gross Profit Percentage'!B58</f>
        <v>0</v>
      </c>
    </row>
    <row r="47" spans="1:2" x14ac:dyDescent="0.25">
      <c r="A47" s="1" t="s">
        <v>11</v>
      </c>
      <c r="B47" s="53"/>
    </row>
    <row r="48" spans="1:2" x14ac:dyDescent="0.25">
      <c r="A48" s="2" t="s">
        <v>12</v>
      </c>
      <c r="B48" s="34">
        <f>IF(B46&lt;&gt;0,B46/B47,0)</f>
        <v>0</v>
      </c>
    </row>
    <row r="50" spans="1:2" x14ac:dyDescent="0.25">
      <c r="A50" s="10">
        <v>44774</v>
      </c>
      <c r="B50" s="32"/>
    </row>
    <row r="51" spans="1:2" x14ac:dyDescent="0.25">
      <c r="A51" s="1" t="s">
        <v>4</v>
      </c>
      <c r="B51" s="28">
        <f>'Gross Profit Percentage'!B64</f>
        <v>0</v>
      </c>
    </row>
    <row r="52" spans="1:2" x14ac:dyDescent="0.25">
      <c r="A52" s="1" t="s">
        <v>11</v>
      </c>
      <c r="B52" s="53"/>
    </row>
    <row r="53" spans="1:2" x14ac:dyDescent="0.25">
      <c r="A53" s="2" t="s">
        <v>12</v>
      </c>
      <c r="B53" s="34">
        <f>IF(B51&lt;&gt;0,B51/B52,0)</f>
        <v>0</v>
      </c>
    </row>
    <row r="55" spans="1:2" x14ac:dyDescent="0.25">
      <c r="A55" s="10">
        <v>44805</v>
      </c>
      <c r="B55" s="32"/>
    </row>
    <row r="56" spans="1:2" x14ac:dyDescent="0.25">
      <c r="A56" s="1" t="s">
        <v>4</v>
      </c>
      <c r="B56" s="28">
        <f>'Gross Profit Percentage'!B70</f>
        <v>0</v>
      </c>
    </row>
    <row r="57" spans="1:2" x14ac:dyDescent="0.25">
      <c r="A57" s="1" t="s">
        <v>11</v>
      </c>
      <c r="B57" s="53"/>
    </row>
    <row r="58" spans="1:2" x14ac:dyDescent="0.25">
      <c r="A58" s="2" t="s">
        <v>12</v>
      </c>
      <c r="B58" s="34">
        <f>IF(B56&lt;&gt;0,B56/B57,0)</f>
        <v>0</v>
      </c>
    </row>
    <row r="60" spans="1:2" x14ac:dyDescent="0.25">
      <c r="A60" s="10">
        <v>44835</v>
      </c>
      <c r="B60" s="32"/>
    </row>
    <row r="61" spans="1:2" x14ac:dyDescent="0.25">
      <c r="A61" s="1" t="s">
        <v>4</v>
      </c>
      <c r="B61" s="24">
        <f>'Gross Profit Percentage'!B76</f>
        <v>0</v>
      </c>
    </row>
    <row r="62" spans="1:2" x14ac:dyDescent="0.25">
      <c r="A62" s="1" t="s">
        <v>93</v>
      </c>
      <c r="B62" s="52"/>
    </row>
    <row r="63" spans="1:2" x14ac:dyDescent="0.25">
      <c r="A63" s="2" t="s">
        <v>12</v>
      </c>
      <c r="B63" s="34">
        <f>IF(B61&lt;&gt;0,B61/B62,0)</f>
        <v>0</v>
      </c>
    </row>
    <row r="64" spans="1:2" x14ac:dyDescent="0.25">
      <c r="B64" s="32"/>
    </row>
    <row r="65" spans="1:2" x14ac:dyDescent="0.25">
      <c r="A65" s="10">
        <v>44866</v>
      </c>
      <c r="B65" s="32"/>
    </row>
    <row r="66" spans="1:2" x14ac:dyDescent="0.25">
      <c r="A66" s="1" t="s">
        <v>4</v>
      </c>
      <c r="B66" s="24">
        <f>'Gross Profit Percentage'!B82</f>
        <v>0</v>
      </c>
    </row>
    <row r="67" spans="1:2" x14ac:dyDescent="0.25">
      <c r="A67" s="1" t="s">
        <v>93</v>
      </c>
      <c r="B67" s="52"/>
    </row>
    <row r="68" spans="1:2" x14ac:dyDescent="0.25">
      <c r="A68" s="2" t="s">
        <v>12</v>
      </c>
      <c r="B68" s="34">
        <f>IF(B66&lt;&gt;0,B66/B67,0)</f>
        <v>0</v>
      </c>
    </row>
    <row r="69" spans="1:2" x14ac:dyDescent="0.25">
      <c r="B69" s="32"/>
    </row>
    <row r="70" spans="1:2" x14ac:dyDescent="0.25">
      <c r="A70" s="10">
        <v>44896</v>
      </c>
      <c r="B70" s="32"/>
    </row>
    <row r="71" spans="1:2" x14ac:dyDescent="0.25">
      <c r="A71" s="1" t="s">
        <v>4</v>
      </c>
      <c r="B71" s="24">
        <f>'Gross Profit Percentage'!B88</f>
        <v>0</v>
      </c>
    </row>
    <row r="72" spans="1:2" x14ac:dyDescent="0.25">
      <c r="A72" s="1" t="s">
        <v>93</v>
      </c>
      <c r="B72" s="52"/>
    </row>
    <row r="73" spans="1:2" x14ac:dyDescent="0.25">
      <c r="A73" s="2" t="s">
        <v>12</v>
      </c>
      <c r="B73" s="34">
        <f>IF(B71&lt;&gt;0,B71/B72,0)</f>
        <v>0</v>
      </c>
    </row>
    <row r="74" spans="1:2" x14ac:dyDescent="0.25">
      <c r="B74" s="32"/>
    </row>
    <row r="75" spans="1:2" x14ac:dyDescent="0.25">
      <c r="A75" s="25" t="s">
        <v>98</v>
      </c>
      <c r="B75" s="32"/>
    </row>
    <row r="76" spans="1:2" x14ac:dyDescent="0.25">
      <c r="A76" s="1" t="s">
        <v>4</v>
      </c>
      <c r="B76" s="24">
        <f>'Gross Profit Percentage'!B94</f>
        <v>0</v>
      </c>
    </row>
    <row r="77" spans="1:2" x14ac:dyDescent="0.25">
      <c r="A77" s="1" t="s">
        <v>93</v>
      </c>
      <c r="B77" s="24" t="e">
        <f>AVERAGE(B72,B67,B62,B57,B52,B47,B42,B37,B32,B27,B22,B17)</f>
        <v>#DIV/0!</v>
      </c>
    </row>
    <row r="78" spans="1:2" x14ac:dyDescent="0.25">
      <c r="A78" s="2" t="s">
        <v>12</v>
      </c>
      <c r="B78" s="34">
        <f>IF(B76&lt;&gt;0,B76/B77,0)</f>
        <v>0</v>
      </c>
    </row>
    <row r="79" spans="1:2" x14ac:dyDescent="0.25">
      <c r="B79" s="45">
        <f>B78/2</f>
        <v>0</v>
      </c>
    </row>
    <row r="81" spans="1:2" x14ac:dyDescent="0.25">
      <c r="A81" s="10"/>
      <c r="B81" s="32"/>
    </row>
    <row r="82" spans="1:2" x14ac:dyDescent="0.25">
      <c r="A82" s="1"/>
      <c r="B82" s="24"/>
    </row>
    <row r="83" spans="1:2" x14ac:dyDescent="0.25">
      <c r="A83" s="1"/>
      <c r="B83" s="24"/>
    </row>
    <row r="84" spans="1:2" x14ac:dyDescent="0.25">
      <c r="A84" s="2"/>
      <c r="B84" s="3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83A73-7805-4038-B450-BDC6CBFEDE60}">
  <dimension ref="A1:G78"/>
  <sheetViews>
    <sheetView zoomScaleNormal="100" workbookViewId="0">
      <pane xSplit="1" ySplit="3" topLeftCell="B4" activePane="bottomRight" state="frozen"/>
      <selection pane="topRight" activeCell="B1" sqref="B1"/>
      <selection pane="bottomLeft" activeCell="A4" sqref="A4"/>
      <selection pane="bottomRight" activeCell="G15" sqref="G15"/>
    </sheetView>
  </sheetViews>
  <sheetFormatPr defaultRowHeight="15" x14ac:dyDescent="0.25"/>
  <cols>
    <col min="1" max="1" width="19.5703125" bestFit="1" customWidth="1"/>
    <col min="2" max="2" width="10.5703125" style="13" customWidth="1"/>
  </cols>
  <sheetData>
    <row r="1" spans="1:2" ht="30.75" customHeight="1" x14ac:dyDescent="0.25">
      <c r="A1" s="50" t="s">
        <v>86</v>
      </c>
      <c r="B1" s="50"/>
    </row>
    <row r="3" spans="1:2" x14ac:dyDescent="0.25">
      <c r="A3">
        <v>2020</v>
      </c>
      <c r="B3" s="20"/>
    </row>
    <row r="4" spans="1:2" x14ac:dyDescent="0.25">
      <c r="A4" t="s">
        <v>6</v>
      </c>
      <c r="B4" s="13">
        <f>'Gross Profit Percentage'!B13</f>
        <v>0</v>
      </c>
    </row>
    <row r="5" spans="1:2" x14ac:dyDescent="0.25">
      <c r="A5" t="s">
        <v>11</v>
      </c>
      <c r="B5" s="15">
        <f>'Reveue per Technician'!B6</f>
        <v>0</v>
      </c>
    </row>
    <row r="6" spans="1:2" x14ac:dyDescent="0.25">
      <c r="A6" t="s">
        <v>12</v>
      </c>
      <c r="B6" s="16">
        <f>IF(B4&lt;&gt;0,B4/B5,0)</f>
        <v>0</v>
      </c>
    </row>
    <row r="7" spans="1:2" x14ac:dyDescent="0.25">
      <c r="B7" s="16"/>
    </row>
    <row r="9" spans="1:2" x14ac:dyDescent="0.25">
      <c r="A9">
        <v>2021</v>
      </c>
    </row>
    <row r="10" spans="1:2" x14ac:dyDescent="0.25">
      <c r="A10" s="1" t="s">
        <v>6</v>
      </c>
      <c r="B10" s="13">
        <f>'Gross Profit Percentage'!B19</f>
        <v>0</v>
      </c>
    </row>
    <row r="11" spans="1:2" x14ac:dyDescent="0.25">
      <c r="A11" s="1" t="s">
        <v>18</v>
      </c>
      <c r="B11" s="15">
        <f>'Reveue per Technician'!B12</f>
        <v>0</v>
      </c>
    </row>
    <row r="12" spans="1:2" x14ac:dyDescent="0.25">
      <c r="A12" s="2" t="s">
        <v>19</v>
      </c>
      <c r="B12" s="16">
        <f>IF(B10&lt;&gt;0,B10/B11,0)</f>
        <v>0</v>
      </c>
    </row>
    <row r="14" spans="1:2" x14ac:dyDescent="0.25">
      <c r="A14" s="10">
        <v>44562</v>
      </c>
      <c r="B14" s="9"/>
    </row>
    <row r="15" spans="1:2" x14ac:dyDescent="0.25">
      <c r="A15" t="s">
        <v>6</v>
      </c>
      <c r="B15" s="13">
        <f>'Gross Profit Percentage'!B24</f>
        <v>0</v>
      </c>
    </row>
    <row r="16" spans="1:2" x14ac:dyDescent="0.25">
      <c r="A16" t="s">
        <v>18</v>
      </c>
      <c r="B16" s="15">
        <f>'Reveue per Technician'!B17</f>
        <v>0</v>
      </c>
    </row>
    <row r="17" spans="1:2" x14ac:dyDescent="0.25">
      <c r="A17" t="s">
        <v>19</v>
      </c>
      <c r="B17" s="16">
        <f>IF(B15&lt;&gt;0,B15/B16,0)</f>
        <v>0</v>
      </c>
    </row>
    <row r="19" spans="1:2" x14ac:dyDescent="0.25">
      <c r="A19" s="10">
        <v>44593</v>
      </c>
      <c r="B19" s="9"/>
    </row>
    <row r="20" spans="1:2" x14ac:dyDescent="0.25">
      <c r="A20" t="s">
        <v>6</v>
      </c>
      <c r="B20" s="13">
        <f>'Gross Profit Percentage'!B30</f>
        <v>0</v>
      </c>
    </row>
    <row r="21" spans="1:2" x14ac:dyDescent="0.25">
      <c r="A21" t="s">
        <v>18</v>
      </c>
      <c r="B21" s="15">
        <f>'Reveue per Technician'!B22</f>
        <v>0</v>
      </c>
    </row>
    <row r="22" spans="1:2" x14ac:dyDescent="0.25">
      <c r="A22" t="s">
        <v>19</v>
      </c>
      <c r="B22" s="16">
        <f>IF(B20&lt;&gt;0,B20/B21,0)</f>
        <v>0</v>
      </c>
    </row>
    <row r="24" spans="1:2" x14ac:dyDescent="0.25">
      <c r="A24" s="10">
        <v>44621</v>
      </c>
      <c r="B24" s="9"/>
    </row>
    <row r="25" spans="1:2" x14ac:dyDescent="0.25">
      <c r="A25" t="s">
        <v>6</v>
      </c>
      <c r="B25" s="13">
        <f>'Gross Profit Percentage'!B35</f>
        <v>0</v>
      </c>
    </row>
    <row r="26" spans="1:2" x14ac:dyDescent="0.25">
      <c r="A26" t="s">
        <v>18</v>
      </c>
      <c r="B26" s="15">
        <f>'Reveue per Technician'!B27</f>
        <v>0</v>
      </c>
    </row>
    <row r="27" spans="1:2" x14ac:dyDescent="0.25">
      <c r="A27" t="s">
        <v>19</v>
      </c>
      <c r="B27" s="16">
        <f>IF(B25&lt;&gt;0,B25/B26,0)</f>
        <v>0</v>
      </c>
    </row>
    <row r="29" spans="1:2" x14ac:dyDescent="0.25">
      <c r="A29" s="10">
        <v>44652</v>
      </c>
      <c r="B29" s="9"/>
    </row>
    <row r="30" spans="1:2" x14ac:dyDescent="0.25">
      <c r="A30" t="s">
        <v>6</v>
      </c>
      <c r="B30" s="13">
        <f>'Gross Profit Percentage'!B42</f>
        <v>0</v>
      </c>
    </row>
    <row r="31" spans="1:2" x14ac:dyDescent="0.25">
      <c r="A31" t="s">
        <v>18</v>
      </c>
      <c r="B31" s="15">
        <f>'Reveue per Technician'!B32</f>
        <v>0</v>
      </c>
    </row>
    <row r="32" spans="1:2" x14ac:dyDescent="0.25">
      <c r="A32" t="s">
        <v>19</v>
      </c>
      <c r="B32" s="16">
        <f>IF(B30&lt;&gt;0,B30/B31,0)</f>
        <v>0</v>
      </c>
    </row>
    <row r="34" spans="1:2" x14ac:dyDescent="0.25">
      <c r="A34" s="10">
        <v>44682</v>
      </c>
      <c r="B34" s="9"/>
    </row>
    <row r="35" spans="1:2" x14ac:dyDescent="0.25">
      <c r="A35" t="s">
        <v>6</v>
      </c>
      <c r="B35" s="13">
        <f>'Gross Profit Percentage'!B48</f>
        <v>0</v>
      </c>
    </row>
    <row r="36" spans="1:2" x14ac:dyDescent="0.25">
      <c r="A36" t="s">
        <v>18</v>
      </c>
      <c r="B36" s="15">
        <f>'Reveue per Technician'!B37</f>
        <v>0</v>
      </c>
    </row>
    <row r="37" spans="1:2" x14ac:dyDescent="0.25">
      <c r="A37" t="s">
        <v>19</v>
      </c>
      <c r="B37" s="16">
        <f>IF(B35&lt;&gt;0,B35/B36,0)</f>
        <v>0</v>
      </c>
    </row>
    <row r="39" spans="1:2" x14ac:dyDescent="0.25">
      <c r="A39" s="10">
        <v>44713</v>
      </c>
      <c r="B39" s="9"/>
    </row>
    <row r="40" spans="1:2" x14ac:dyDescent="0.25">
      <c r="A40" t="s">
        <v>6</v>
      </c>
      <c r="B40" s="13">
        <f>'Gross Profit Percentage'!B54</f>
        <v>0</v>
      </c>
    </row>
    <row r="41" spans="1:2" x14ac:dyDescent="0.25">
      <c r="A41" t="s">
        <v>18</v>
      </c>
      <c r="B41" s="15">
        <f>'Reveue per Technician'!B42</f>
        <v>0</v>
      </c>
    </row>
    <row r="42" spans="1:2" x14ac:dyDescent="0.25">
      <c r="A42" t="s">
        <v>19</v>
      </c>
      <c r="B42" s="16">
        <f>IF(B40&lt;&gt;0,B40/B41,0)</f>
        <v>0</v>
      </c>
    </row>
    <row r="44" spans="1:2" x14ac:dyDescent="0.25">
      <c r="A44" s="10">
        <v>44743</v>
      </c>
      <c r="B44" s="9"/>
    </row>
    <row r="45" spans="1:2" x14ac:dyDescent="0.25">
      <c r="A45" t="s">
        <v>6</v>
      </c>
      <c r="B45" s="13">
        <f>'Gross Profit Percentage'!B60</f>
        <v>0</v>
      </c>
    </row>
    <row r="46" spans="1:2" x14ac:dyDescent="0.25">
      <c r="A46" t="s">
        <v>18</v>
      </c>
      <c r="B46" s="15">
        <f>'Reveue per Technician'!B47</f>
        <v>0</v>
      </c>
    </row>
    <row r="47" spans="1:2" x14ac:dyDescent="0.25">
      <c r="A47" t="s">
        <v>19</v>
      </c>
      <c r="B47" s="16">
        <f>IF(B45&lt;&gt;0,B45/B46,0)</f>
        <v>0</v>
      </c>
    </row>
    <row r="49" spans="1:2" x14ac:dyDescent="0.25">
      <c r="A49" s="10">
        <v>44774</v>
      </c>
      <c r="B49" s="9"/>
    </row>
    <row r="50" spans="1:2" x14ac:dyDescent="0.25">
      <c r="A50" t="s">
        <v>6</v>
      </c>
      <c r="B50" s="13">
        <f>'Gross Profit Percentage'!B66</f>
        <v>0</v>
      </c>
    </row>
    <row r="51" spans="1:2" x14ac:dyDescent="0.25">
      <c r="A51" t="s">
        <v>18</v>
      </c>
      <c r="B51" s="15">
        <f>'Reveue per Technician'!B52</f>
        <v>0</v>
      </c>
    </row>
    <row r="52" spans="1:2" x14ac:dyDescent="0.25">
      <c r="A52" t="s">
        <v>19</v>
      </c>
      <c r="B52" s="16">
        <f>IF(B50&lt;&gt;0,B50/B51,0)</f>
        <v>0</v>
      </c>
    </row>
    <row r="54" spans="1:2" x14ac:dyDescent="0.25">
      <c r="A54" s="10">
        <v>44805</v>
      </c>
      <c r="B54" s="9"/>
    </row>
    <row r="55" spans="1:2" x14ac:dyDescent="0.25">
      <c r="A55" t="s">
        <v>6</v>
      </c>
      <c r="B55" s="13">
        <f>'Gross Profit Percentage'!B72</f>
        <v>0</v>
      </c>
    </row>
    <row r="56" spans="1:2" x14ac:dyDescent="0.25">
      <c r="A56" t="s">
        <v>18</v>
      </c>
      <c r="B56" s="15">
        <f>'Reveue per Technician'!B57</f>
        <v>0</v>
      </c>
    </row>
    <row r="57" spans="1:2" x14ac:dyDescent="0.25">
      <c r="A57" t="s">
        <v>19</v>
      </c>
      <c r="B57" s="16">
        <f>IF(B55&lt;&gt;0,B55/B56,0)</f>
        <v>0</v>
      </c>
    </row>
    <row r="59" spans="1:2" x14ac:dyDescent="0.25">
      <c r="A59" s="10">
        <v>44835</v>
      </c>
      <c r="B59" s="9"/>
    </row>
    <row r="60" spans="1:2" x14ac:dyDescent="0.25">
      <c r="A60" t="s">
        <v>6</v>
      </c>
      <c r="B60" s="13">
        <f>'Gross Profit Percentage'!B78</f>
        <v>0</v>
      </c>
    </row>
    <row r="61" spans="1:2" x14ac:dyDescent="0.25">
      <c r="A61" t="s">
        <v>18</v>
      </c>
      <c r="B61" s="15">
        <f>'Reveue per Technician'!B62</f>
        <v>0</v>
      </c>
    </row>
    <row r="62" spans="1:2" x14ac:dyDescent="0.25">
      <c r="A62" t="s">
        <v>19</v>
      </c>
      <c r="B62" s="16">
        <f>IF(B60&lt;&gt;0,B60/B61,0)</f>
        <v>0</v>
      </c>
    </row>
    <row r="64" spans="1:2" x14ac:dyDescent="0.25">
      <c r="A64" s="10">
        <v>44866</v>
      </c>
      <c r="B64" s="9"/>
    </row>
    <row r="65" spans="1:2" x14ac:dyDescent="0.25">
      <c r="A65" t="s">
        <v>6</v>
      </c>
      <c r="B65" s="13">
        <f>'Gross Profit Percentage'!B84</f>
        <v>0</v>
      </c>
    </row>
    <row r="66" spans="1:2" x14ac:dyDescent="0.25">
      <c r="A66" t="s">
        <v>18</v>
      </c>
      <c r="B66" s="15">
        <f>'Reveue per Technician'!B67</f>
        <v>0</v>
      </c>
    </row>
    <row r="67" spans="1:2" x14ac:dyDescent="0.25">
      <c r="A67" t="s">
        <v>19</v>
      </c>
      <c r="B67" s="16">
        <f>IF(B65&lt;&gt;0,B65/B66,0)</f>
        <v>0</v>
      </c>
    </row>
    <row r="69" spans="1:2" x14ac:dyDescent="0.25">
      <c r="A69" s="10">
        <v>44896</v>
      </c>
      <c r="B69" s="9"/>
    </row>
    <row r="70" spans="1:2" x14ac:dyDescent="0.25">
      <c r="A70" t="s">
        <v>6</v>
      </c>
      <c r="B70" s="13">
        <f>'Gross Profit Percentage'!B90</f>
        <v>0</v>
      </c>
    </row>
    <row r="71" spans="1:2" x14ac:dyDescent="0.25">
      <c r="A71" t="s">
        <v>18</v>
      </c>
      <c r="B71" s="15">
        <f>'Reveue per Technician'!B72</f>
        <v>0</v>
      </c>
    </row>
    <row r="72" spans="1:2" x14ac:dyDescent="0.25">
      <c r="A72" t="s">
        <v>19</v>
      </c>
      <c r="B72" s="16">
        <f>IF(B70&lt;&gt;0,B70/B71,0)</f>
        <v>0</v>
      </c>
    </row>
    <row r="74" spans="1:2" x14ac:dyDescent="0.25">
      <c r="A74" s="25" t="s">
        <v>98</v>
      </c>
      <c r="B74" s="9"/>
    </row>
    <row r="75" spans="1:2" x14ac:dyDescent="0.25">
      <c r="A75" t="s">
        <v>6</v>
      </c>
      <c r="B75" s="13">
        <f>'Gross Profit Percentage'!B96</f>
        <v>0</v>
      </c>
    </row>
    <row r="76" spans="1:2" x14ac:dyDescent="0.25">
      <c r="A76" t="s">
        <v>18</v>
      </c>
      <c r="B76" s="15" t="e">
        <f>'Reveue per Technician'!B77</f>
        <v>#DIV/0!</v>
      </c>
    </row>
    <row r="77" spans="1:2" x14ac:dyDescent="0.25">
      <c r="A77" s="2" t="s">
        <v>19</v>
      </c>
      <c r="B77" s="17">
        <f>IF(B75&lt;&gt;0,B75/B76,0)</f>
        <v>0</v>
      </c>
    </row>
    <row r="78" spans="1:2" x14ac:dyDescent="0.25">
      <c r="A78" s="31"/>
      <c r="B78" s="17"/>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4560E-143C-4D14-A38B-879BCA271D7F}">
  <dimension ref="A1:G78"/>
  <sheetViews>
    <sheetView zoomScaleNormal="100" workbookViewId="0">
      <pane xSplit="1" ySplit="3" topLeftCell="B4" activePane="bottomRight" state="frozen"/>
      <selection pane="topRight" activeCell="B1" sqref="B1"/>
      <selection pane="bottomLeft" activeCell="A4" sqref="A4"/>
      <selection pane="bottomRight" activeCell="F6" sqref="F6"/>
    </sheetView>
  </sheetViews>
  <sheetFormatPr defaultRowHeight="15" x14ac:dyDescent="0.25"/>
  <cols>
    <col min="1" max="1" width="23.5703125" customWidth="1"/>
    <col min="2" max="2" width="10.5703125" style="36" customWidth="1"/>
  </cols>
  <sheetData>
    <row r="1" spans="1:2" x14ac:dyDescent="0.25">
      <c r="A1" s="50" t="s">
        <v>87</v>
      </c>
      <c r="B1" s="50"/>
    </row>
    <row r="3" spans="1:2" x14ac:dyDescent="0.25">
      <c r="A3">
        <v>2020</v>
      </c>
      <c r="B3" s="39"/>
    </row>
    <row r="4" spans="1:2" x14ac:dyDescent="0.25">
      <c r="A4" s="1" t="s">
        <v>4</v>
      </c>
      <c r="B4" s="26">
        <f>'Gross Profit Percentage'!B14</f>
        <v>0</v>
      </c>
    </row>
    <row r="5" spans="1:2" x14ac:dyDescent="0.25">
      <c r="A5" s="1" t="s">
        <v>13</v>
      </c>
      <c r="B5" s="52"/>
    </row>
    <row r="6" spans="1:2" x14ac:dyDescent="0.25">
      <c r="A6" s="2" t="s">
        <v>14</v>
      </c>
      <c r="B6" s="37">
        <f>IF(B5&lt;&gt;0,B5/B4,0)</f>
        <v>0</v>
      </c>
    </row>
    <row r="8" spans="1:2" x14ac:dyDescent="0.25">
      <c r="A8" t="s">
        <v>97</v>
      </c>
    </row>
    <row r="9" spans="1:2" x14ac:dyDescent="0.25">
      <c r="A9" s="1" t="s">
        <v>4</v>
      </c>
      <c r="B9" s="26">
        <f>'Gross Profit Percentage'!B19</f>
        <v>0</v>
      </c>
    </row>
    <row r="10" spans="1:2" x14ac:dyDescent="0.25">
      <c r="A10" s="1" t="s">
        <v>13</v>
      </c>
      <c r="B10" s="52"/>
    </row>
    <row r="11" spans="1:2" x14ac:dyDescent="0.25">
      <c r="A11" s="2" t="s">
        <v>14</v>
      </c>
      <c r="B11" s="37">
        <f>IF(B10&lt;&gt;0,B10/B9,0)</f>
        <v>0</v>
      </c>
    </row>
    <row r="13" spans="1:2" x14ac:dyDescent="0.25">
      <c r="A13" s="10">
        <v>44562</v>
      </c>
    </row>
    <row r="14" spans="1:2" x14ac:dyDescent="0.25">
      <c r="A14" s="1" t="s">
        <v>4</v>
      </c>
      <c r="B14" s="26">
        <f>'Gross Profit Percentage'!B24</f>
        <v>0</v>
      </c>
    </row>
    <row r="15" spans="1:2" x14ac:dyDescent="0.25">
      <c r="A15" s="1" t="s">
        <v>13</v>
      </c>
      <c r="B15" s="52"/>
    </row>
    <row r="16" spans="1:2" x14ac:dyDescent="0.25">
      <c r="A16" s="2" t="s">
        <v>14</v>
      </c>
      <c r="B16" s="37">
        <f>IF(B15&lt;&gt;0,B15/B14,0)</f>
        <v>0</v>
      </c>
    </row>
    <row r="18" spans="1:2" x14ac:dyDescent="0.25">
      <c r="A18" s="10">
        <v>44593</v>
      </c>
    </row>
    <row r="19" spans="1:2" x14ac:dyDescent="0.25">
      <c r="A19" s="1" t="s">
        <v>4</v>
      </c>
      <c r="B19" s="26">
        <f>'Gross Profit Percentage'!B28</f>
        <v>0</v>
      </c>
    </row>
    <row r="20" spans="1:2" x14ac:dyDescent="0.25">
      <c r="A20" s="1" t="s">
        <v>13</v>
      </c>
      <c r="B20" s="52"/>
    </row>
    <row r="21" spans="1:2" x14ac:dyDescent="0.25">
      <c r="A21" s="2" t="s">
        <v>14</v>
      </c>
      <c r="B21" s="37">
        <f>IF(B20&lt;&gt;0,B20/B19,0)</f>
        <v>0</v>
      </c>
    </row>
    <row r="23" spans="1:2" x14ac:dyDescent="0.25">
      <c r="A23" s="10">
        <v>44621</v>
      </c>
    </row>
    <row r="24" spans="1:2" x14ac:dyDescent="0.25">
      <c r="A24" s="1" t="s">
        <v>4</v>
      </c>
      <c r="B24" s="26">
        <f>'Gross Profit Percentage'!B34</f>
        <v>0</v>
      </c>
    </row>
    <row r="25" spans="1:2" x14ac:dyDescent="0.25">
      <c r="A25" s="1" t="s">
        <v>13</v>
      </c>
      <c r="B25" s="52"/>
    </row>
    <row r="26" spans="1:2" x14ac:dyDescent="0.25">
      <c r="A26" s="2" t="s">
        <v>14</v>
      </c>
      <c r="B26" s="37">
        <f>IF(B25&lt;&gt;0,B25/B24,0)</f>
        <v>0</v>
      </c>
    </row>
    <row r="28" spans="1:2" x14ac:dyDescent="0.25">
      <c r="A28" s="10">
        <v>44652</v>
      </c>
    </row>
    <row r="29" spans="1:2" x14ac:dyDescent="0.25">
      <c r="A29" s="1" t="s">
        <v>4</v>
      </c>
      <c r="B29" s="26">
        <f>'Gross Profit Percentage'!B40</f>
        <v>0</v>
      </c>
    </row>
    <row r="30" spans="1:2" x14ac:dyDescent="0.25">
      <c r="A30" s="1" t="s">
        <v>13</v>
      </c>
      <c r="B30" s="52"/>
    </row>
    <row r="31" spans="1:2" x14ac:dyDescent="0.25">
      <c r="A31" s="2" t="s">
        <v>14</v>
      </c>
      <c r="B31" s="37">
        <f>IF(B30&lt;&gt;0,B30/B29,0)</f>
        <v>0</v>
      </c>
    </row>
    <row r="33" spans="1:2" x14ac:dyDescent="0.25">
      <c r="A33" s="10">
        <v>44682</v>
      </c>
    </row>
    <row r="34" spans="1:2" x14ac:dyDescent="0.25">
      <c r="A34" s="1" t="s">
        <v>4</v>
      </c>
      <c r="B34" s="26">
        <f>'Gross Profit Percentage'!B46</f>
        <v>0</v>
      </c>
    </row>
    <row r="35" spans="1:2" x14ac:dyDescent="0.25">
      <c r="A35" s="1" t="s">
        <v>13</v>
      </c>
      <c r="B35" s="52"/>
    </row>
    <row r="36" spans="1:2" x14ac:dyDescent="0.25">
      <c r="A36" s="2" t="s">
        <v>14</v>
      </c>
      <c r="B36" s="37">
        <f>IF(B35&lt;&gt;0,B35/B34,0)</f>
        <v>0</v>
      </c>
    </row>
    <row r="38" spans="1:2" x14ac:dyDescent="0.25">
      <c r="A38" s="10">
        <v>44713</v>
      </c>
    </row>
    <row r="39" spans="1:2" x14ac:dyDescent="0.25">
      <c r="A39" s="1" t="s">
        <v>4</v>
      </c>
      <c r="B39" s="26">
        <f>'Gross Profit Percentage'!B52</f>
        <v>0</v>
      </c>
    </row>
    <row r="40" spans="1:2" x14ac:dyDescent="0.25">
      <c r="A40" s="1" t="s">
        <v>13</v>
      </c>
      <c r="B40" s="52"/>
    </row>
    <row r="41" spans="1:2" x14ac:dyDescent="0.25">
      <c r="A41" s="2" t="s">
        <v>14</v>
      </c>
      <c r="B41" s="37">
        <f>IF(B40&lt;&gt;0,B40/B39,0)</f>
        <v>0</v>
      </c>
    </row>
    <row r="43" spans="1:2" x14ac:dyDescent="0.25">
      <c r="A43" s="10">
        <v>44743</v>
      </c>
    </row>
    <row r="44" spans="1:2" x14ac:dyDescent="0.25">
      <c r="A44" s="1" t="s">
        <v>4</v>
      </c>
      <c r="B44" s="26">
        <f>'Gross Profit Percentage'!B58</f>
        <v>0</v>
      </c>
    </row>
    <row r="45" spans="1:2" x14ac:dyDescent="0.25">
      <c r="A45" s="1" t="s">
        <v>13</v>
      </c>
      <c r="B45" s="52"/>
    </row>
    <row r="46" spans="1:2" x14ac:dyDescent="0.25">
      <c r="A46" s="2" t="s">
        <v>14</v>
      </c>
      <c r="B46" s="37">
        <f>IF(B45&lt;&gt;0,B45/B44,0)</f>
        <v>0</v>
      </c>
    </row>
    <row r="48" spans="1:2" x14ac:dyDescent="0.25">
      <c r="A48" s="10">
        <v>44774</v>
      </c>
    </row>
    <row r="49" spans="1:2" x14ac:dyDescent="0.25">
      <c r="A49" s="1" t="s">
        <v>4</v>
      </c>
      <c r="B49" s="26">
        <f>'Net Income Percentage'!B57</f>
        <v>0</v>
      </c>
    </row>
    <row r="50" spans="1:2" x14ac:dyDescent="0.25">
      <c r="A50" s="1" t="s">
        <v>13</v>
      </c>
      <c r="B50" s="52"/>
    </row>
    <row r="51" spans="1:2" x14ac:dyDescent="0.25">
      <c r="A51" s="2" t="s">
        <v>14</v>
      </c>
      <c r="B51" s="37">
        <f>IF(B50&lt;&gt;0,B50/B49,0)</f>
        <v>0</v>
      </c>
    </row>
    <row r="53" spans="1:2" x14ac:dyDescent="0.25">
      <c r="A53" s="10">
        <v>44805</v>
      </c>
    </row>
    <row r="54" spans="1:2" x14ac:dyDescent="0.25">
      <c r="A54" s="1" t="s">
        <v>4</v>
      </c>
      <c r="B54" s="26">
        <f>'Net Income Percentage'!B62</f>
        <v>0</v>
      </c>
    </row>
    <row r="55" spans="1:2" x14ac:dyDescent="0.25">
      <c r="A55" s="1" t="s">
        <v>13</v>
      </c>
      <c r="B55" s="52"/>
    </row>
    <row r="56" spans="1:2" x14ac:dyDescent="0.25">
      <c r="A56" s="2" t="s">
        <v>14</v>
      </c>
      <c r="B56" s="37">
        <f>IF(B55&lt;&gt;0,B55/B54,0)</f>
        <v>0</v>
      </c>
    </row>
    <row r="58" spans="1:2" x14ac:dyDescent="0.25">
      <c r="A58" s="10">
        <v>44835</v>
      </c>
    </row>
    <row r="59" spans="1:2" x14ac:dyDescent="0.25">
      <c r="A59" s="1" t="s">
        <v>4</v>
      </c>
      <c r="B59" s="26">
        <f>'Gross Profit Percentage'!B76</f>
        <v>0</v>
      </c>
    </row>
    <row r="60" spans="1:2" x14ac:dyDescent="0.25">
      <c r="A60" s="1" t="s">
        <v>13</v>
      </c>
      <c r="B60" s="52"/>
    </row>
    <row r="61" spans="1:2" x14ac:dyDescent="0.25">
      <c r="A61" s="2" t="s">
        <v>14</v>
      </c>
      <c r="B61" s="37">
        <f>IF(B60&lt;&gt;0,B60/B59,0)</f>
        <v>0</v>
      </c>
    </row>
    <row r="63" spans="1:2" x14ac:dyDescent="0.25">
      <c r="A63" s="10">
        <v>44866</v>
      </c>
    </row>
    <row r="64" spans="1:2" x14ac:dyDescent="0.25">
      <c r="A64" s="1" t="s">
        <v>4</v>
      </c>
      <c r="B64" s="26">
        <f>'Gross Profit Percentage'!B82</f>
        <v>0</v>
      </c>
    </row>
    <row r="65" spans="1:2" x14ac:dyDescent="0.25">
      <c r="A65" s="1" t="s">
        <v>13</v>
      </c>
      <c r="B65" s="52"/>
    </row>
    <row r="66" spans="1:2" x14ac:dyDescent="0.25">
      <c r="A66" s="2" t="s">
        <v>14</v>
      </c>
      <c r="B66" s="37">
        <f>IF(B65&lt;&gt;0,B65/B64,0)</f>
        <v>0</v>
      </c>
    </row>
    <row r="68" spans="1:2" x14ac:dyDescent="0.25">
      <c r="A68" s="10">
        <v>44896</v>
      </c>
    </row>
    <row r="69" spans="1:2" x14ac:dyDescent="0.25">
      <c r="A69" s="1" t="s">
        <v>4</v>
      </c>
      <c r="B69" s="26">
        <f>'Gross Profit Percentage'!B88</f>
        <v>0</v>
      </c>
    </row>
    <row r="70" spans="1:2" x14ac:dyDescent="0.25">
      <c r="A70" s="1" t="s">
        <v>13</v>
      </c>
      <c r="B70" s="52"/>
    </row>
    <row r="71" spans="1:2" x14ac:dyDescent="0.25">
      <c r="A71" s="2" t="s">
        <v>14</v>
      </c>
      <c r="B71" s="37">
        <f>IF(B70&lt;&gt;0,B70/B69,0)</f>
        <v>0</v>
      </c>
    </row>
    <row r="73" spans="1:2" x14ac:dyDescent="0.25">
      <c r="A73" s="25" t="s">
        <v>98</v>
      </c>
    </row>
    <row r="74" spans="1:2" x14ac:dyDescent="0.25">
      <c r="A74" s="1" t="s">
        <v>4</v>
      </c>
      <c r="B74" s="26">
        <f>'Gross Profit Percentage'!B94</f>
        <v>0</v>
      </c>
    </row>
    <row r="75" spans="1:2" x14ac:dyDescent="0.25">
      <c r="A75" s="1" t="s">
        <v>13</v>
      </c>
      <c r="B75" s="26">
        <f>B70+B65+B60+B55+B50+B45+B40+B35+B30+B25+B20+B15</f>
        <v>0</v>
      </c>
    </row>
    <row r="76" spans="1:2" x14ac:dyDescent="0.25">
      <c r="A76" s="2" t="s">
        <v>14</v>
      </c>
      <c r="B76" s="37">
        <f>IF(B75&lt;&gt;0,B75/B74,0)</f>
        <v>0</v>
      </c>
    </row>
    <row r="77" spans="1:2" x14ac:dyDescent="0.25">
      <c r="A77" s="2"/>
      <c r="B77" s="41"/>
    </row>
    <row r="78" spans="1:2" x14ac:dyDescent="0.25">
      <c r="A78" s="2"/>
      <c r="B78" s="41"/>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EF14B-A43C-4AA1-AA78-ACC0388EE9BD}">
  <dimension ref="A1:G77"/>
  <sheetViews>
    <sheetView zoomScaleNormal="100" workbookViewId="0">
      <pane xSplit="1" ySplit="3" topLeftCell="B4" activePane="bottomRight" state="frozen"/>
      <selection pane="topRight" activeCell="B1" sqref="B1"/>
      <selection pane="bottomLeft" activeCell="A4" sqref="A4"/>
      <selection pane="bottomRight" activeCell="E56" sqref="E56"/>
    </sheetView>
  </sheetViews>
  <sheetFormatPr defaultRowHeight="15" x14ac:dyDescent="0.25"/>
  <cols>
    <col min="1" max="1" width="20" customWidth="1"/>
    <col min="2" max="2" width="11.140625" style="36" customWidth="1"/>
  </cols>
  <sheetData>
    <row r="1" spans="1:2" x14ac:dyDescent="0.25">
      <c r="A1" s="50" t="s">
        <v>88</v>
      </c>
      <c r="B1" s="50"/>
    </row>
    <row r="3" spans="1:2" x14ac:dyDescent="0.25">
      <c r="A3">
        <v>2020</v>
      </c>
      <c r="B3" s="39"/>
    </row>
    <row r="4" spans="1:2" x14ac:dyDescent="0.25">
      <c r="A4" s="1" t="s">
        <v>4</v>
      </c>
      <c r="B4" s="26">
        <f>'Reveue per Technician'!B6</f>
        <v>0</v>
      </c>
    </row>
    <row r="5" spans="1:2" x14ac:dyDescent="0.25">
      <c r="A5" s="1" t="s">
        <v>20</v>
      </c>
      <c r="B5" s="52"/>
    </row>
    <row r="6" spans="1:2" x14ac:dyDescent="0.25">
      <c r="A6" s="2" t="s">
        <v>92</v>
      </c>
      <c r="B6" s="37">
        <f>IF(B5&lt;&gt;0,B5/B4,0)</f>
        <v>0</v>
      </c>
    </row>
    <row r="8" spans="1:2" x14ac:dyDescent="0.25">
      <c r="A8" t="s">
        <v>97</v>
      </c>
      <c r="B8" s="39"/>
    </row>
    <row r="9" spans="1:2" x14ac:dyDescent="0.25">
      <c r="A9" s="1" t="s">
        <v>4</v>
      </c>
      <c r="B9" s="26">
        <f>'Reveue per Technician'!B11</f>
        <v>0</v>
      </c>
    </row>
    <row r="10" spans="1:2" x14ac:dyDescent="0.25">
      <c r="A10" s="1" t="s">
        <v>20</v>
      </c>
      <c r="B10" s="52"/>
    </row>
    <row r="11" spans="1:2" x14ac:dyDescent="0.25">
      <c r="A11" s="2" t="s">
        <v>92</v>
      </c>
      <c r="B11" s="37">
        <f>IF(B10&lt;&gt;0,B10/B9,0)</f>
        <v>0</v>
      </c>
    </row>
    <row r="13" spans="1:2" x14ac:dyDescent="0.25">
      <c r="A13" s="10">
        <v>44562</v>
      </c>
    </row>
    <row r="14" spans="1:2" x14ac:dyDescent="0.25">
      <c r="A14" s="1" t="s">
        <v>4</v>
      </c>
      <c r="B14" s="26">
        <f>'Reveue per Technician'!B16</f>
        <v>0</v>
      </c>
    </row>
    <row r="15" spans="1:2" x14ac:dyDescent="0.25">
      <c r="A15" s="1" t="s">
        <v>20</v>
      </c>
      <c r="B15" s="52"/>
    </row>
    <row r="16" spans="1:2" x14ac:dyDescent="0.25">
      <c r="A16" s="2" t="s">
        <v>92</v>
      </c>
      <c r="B16" s="37">
        <f>IF(B15&lt;&gt;0,B15/B14,0)</f>
        <v>0</v>
      </c>
    </row>
    <row r="18" spans="1:2" x14ac:dyDescent="0.25">
      <c r="A18" s="10">
        <v>44593</v>
      </c>
    </row>
    <row r="19" spans="1:2" x14ac:dyDescent="0.25">
      <c r="A19" s="1" t="s">
        <v>4</v>
      </c>
      <c r="B19" s="26">
        <f>'Reveue per Technician'!B21</f>
        <v>0</v>
      </c>
    </row>
    <row r="20" spans="1:2" x14ac:dyDescent="0.25">
      <c r="A20" s="1" t="s">
        <v>20</v>
      </c>
      <c r="B20" s="52"/>
    </row>
    <row r="21" spans="1:2" x14ac:dyDescent="0.25">
      <c r="A21" s="2" t="s">
        <v>92</v>
      </c>
      <c r="B21" s="37">
        <f>IF(B20&lt;&gt;0,B20/B19,0)</f>
        <v>0</v>
      </c>
    </row>
    <row r="23" spans="1:2" x14ac:dyDescent="0.25">
      <c r="A23" s="10">
        <v>44621</v>
      </c>
    </row>
    <row r="24" spans="1:2" x14ac:dyDescent="0.25">
      <c r="A24" s="1" t="s">
        <v>4</v>
      </c>
      <c r="B24" s="26">
        <f>'Reveue per Technician'!B26</f>
        <v>0</v>
      </c>
    </row>
    <row r="25" spans="1:2" x14ac:dyDescent="0.25">
      <c r="A25" s="1" t="s">
        <v>20</v>
      </c>
      <c r="B25" s="52"/>
    </row>
    <row r="26" spans="1:2" x14ac:dyDescent="0.25">
      <c r="A26" s="2" t="s">
        <v>92</v>
      </c>
      <c r="B26" s="37">
        <f>IF(B25&lt;&gt;0,B25/B24,0)</f>
        <v>0</v>
      </c>
    </row>
    <row r="28" spans="1:2" x14ac:dyDescent="0.25">
      <c r="A28" s="10">
        <v>44652</v>
      </c>
    </row>
    <row r="29" spans="1:2" x14ac:dyDescent="0.25">
      <c r="A29" s="1" t="s">
        <v>4</v>
      </c>
      <c r="B29" s="26">
        <f>'Reveue per Technician'!B31</f>
        <v>0</v>
      </c>
    </row>
    <row r="30" spans="1:2" x14ac:dyDescent="0.25">
      <c r="A30" s="1" t="s">
        <v>20</v>
      </c>
      <c r="B30" s="52"/>
    </row>
    <row r="31" spans="1:2" x14ac:dyDescent="0.25">
      <c r="A31" s="2" t="s">
        <v>92</v>
      </c>
      <c r="B31" s="37">
        <f>IF(B30&lt;&gt;0,B30/B29,0)</f>
        <v>0</v>
      </c>
    </row>
    <row r="33" spans="1:2" x14ac:dyDescent="0.25">
      <c r="A33" s="10">
        <v>44682</v>
      </c>
    </row>
    <row r="34" spans="1:2" x14ac:dyDescent="0.25">
      <c r="A34" s="1" t="s">
        <v>4</v>
      </c>
      <c r="B34" s="26">
        <f>'Gross Profit Percentage'!B46</f>
        <v>0</v>
      </c>
    </row>
    <row r="35" spans="1:2" x14ac:dyDescent="0.25">
      <c r="A35" s="1" t="s">
        <v>20</v>
      </c>
      <c r="B35" s="52"/>
    </row>
    <row r="36" spans="1:2" x14ac:dyDescent="0.25">
      <c r="A36" s="2" t="s">
        <v>92</v>
      </c>
      <c r="B36" s="37">
        <f>IF(B35&lt;&gt;0,B35/B34,0)</f>
        <v>0</v>
      </c>
    </row>
    <row r="38" spans="1:2" x14ac:dyDescent="0.25">
      <c r="A38" s="10">
        <v>44713</v>
      </c>
    </row>
    <row r="39" spans="1:2" x14ac:dyDescent="0.25">
      <c r="A39" s="1" t="s">
        <v>4</v>
      </c>
      <c r="B39" s="26">
        <f>'Gross Profit Percentage'!B52</f>
        <v>0</v>
      </c>
    </row>
    <row r="40" spans="1:2" x14ac:dyDescent="0.25">
      <c r="A40" s="1" t="s">
        <v>20</v>
      </c>
      <c r="B40" s="52"/>
    </row>
    <row r="41" spans="1:2" x14ac:dyDescent="0.25">
      <c r="A41" s="2" t="s">
        <v>92</v>
      </c>
      <c r="B41" s="37">
        <f>IF(B40&lt;&gt;0,B40/B39,0)</f>
        <v>0</v>
      </c>
    </row>
    <row r="43" spans="1:2" x14ac:dyDescent="0.25">
      <c r="A43" s="10">
        <v>44743</v>
      </c>
    </row>
    <row r="44" spans="1:2" x14ac:dyDescent="0.25">
      <c r="A44" s="1" t="s">
        <v>4</v>
      </c>
      <c r="B44" s="26">
        <f>'Gross Profit Percentage'!B58</f>
        <v>0</v>
      </c>
    </row>
    <row r="45" spans="1:2" x14ac:dyDescent="0.25">
      <c r="A45" s="1" t="s">
        <v>20</v>
      </c>
      <c r="B45" s="52"/>
    </row>
    <row r="46" spans="1:2" x14ac:dyDescent="0.25">
      <c r="A46" s="2" t="s">
        <v>92</v>
      </c>
      <c r="B46" s="37">
        <f>IF(B45&lt;&gt;0,B45/B44,0)</f>
        <v>0</v>
      </c>
    </row>
    <row r="48" spans="1:2" x14ac:dyDescent="0.25">
      <c r="A48" s="10">
        <v>44774</v>
      </c>
    </row>
    <row r="49" spans="1:2" x14ac:dyDescent="0.25">
      <c r="A49" s="1" t="s">
        <v>4</v>
      </c>
      <c r="B49" s="26">
        <f>'Net Income Percentage'!B57</f>
        <v>0</v>
      </c>
    </row>
    <row r="50" spans="1:2" x14ac:dyDescent="0.25">
      <c r="A50" s="1" t="s">
        <v>20</v>
      </c>
      <c r="B50" s="52"/>
    </row>
    <row r="51" spans="1:2" x14ac:dyDescent="0.25">
      <c r="A51" s="2" t="s">
        <v>92</v>
      </c>
      <c r="B51" s="37">
        <f>IF(B50&lt;&gt;0,B50/B49,0)</f>
        <v>0</v>
      </c>
    </row>
    <row r="53" spans="1:2" x14ac:dyDescent="0.25">
      <c r="A53" s="10">
        <v>44805</v>
      </c>
    </row>
    <row r="54" spans="1:2" x14ac:dyDescent="0.25">
      <c r="A54" s="1" t="s">
        <v>4</v>
      </c>
      <c r="B54" s="26">
        <f>'Net Income Percentage'!B62</f>
        <v>0</v>
      </c>
    </row>
    <row r="55" spans="1:2" x14ac:dyDescent="0.25">
      <c r="A55" s="1" t="s">
        <v>20</v>
      </c>
      <c r="B55" s="52"/>
    </row>
    <row r="56" spans="1:2" x14ac:dyDescent="0.25">
      <c r="A56" s="2" t="s">
        <v>92</v>
      </c>
      <c r="B56" s="37">
        <f>IF(B55&lt;&gt;0,B55/B54,0)</f>
        <v>0</v>
      </c>
    </row>
    <row r="58" spans="1:2" x14ac:dyDescent="0.25">
      <c r="A58" s="10">
        <v>44835</v>
      </c>
    </row>
    <row r="59" spans="1:2" x14ac:dyDescent="0.25">
      <c r="A59" s="1" t="s">
        <v>4</v>
      </c>
      <c r="B59" s="26">
        <f>'Gross Profit Percentage'!B76</f>
        <v>0</v>
      </c>
    </row>
    <row r="60" spans="1:2" x14ac:dyDescent="0.25">
      <c r="A60" s="1" t="s">
        <v>20</v>
      </c>
      <c r="B60" s="52"/>
    </row>
    <row r="61" spans="1:2" x14ac:dyDescent="0.25">
      <c r="A61" s="2" t="s">
        <v>92</v>
      </c>
      <c r="B61" s="37">
        <f>IF(B60&lt;&gt;0,B60/B59,0)</f>
        <v>0</v>
      </c>
    </row>
    <row r="63" spans="1:2" x14ac:dyDescent="0.25">
      <c r="A63" s="10">
        <v>44866</v>
      </c>
    </row>
    <row r="64" spans="1:2" x14ac:dyDescent="0.25">
      <c r="A64" s="1" t="s">
        <v>4</v>
      </c>
      <c r="B64" s="26">
        <f>'Gross Profit Percentage'!B82</f>
        <v>0</v>
      </c>
    </row>
    <row r="65" spans="1:2" x14ac:dyDescent="0.25">
      <c r="A65" s="1" t="s">
        <v>20</v>
      </c>
      <c r="B65" s="52"/>
    </row>
    <row r="66" spans="1:2" x14ac:dyDescent="0.25">
      <c r="A66" s="2" t="s">
        <v>92</v>
      </c>
      <c r="B66" s="37">
        <f>IF(B65&lt;&gt;0,B65/B64,0)</f>
        <v>0</v>
      </c>
    </row>
    <row r="68" spans="1:2" x14ac:dyDescent="0.25">
      <c r="A68" s="10">
        <v>44896</v>
      </c>
    </row>
    <row r="69" spans="1:2" x14ac:dyDescent="0.25">
      <c r="A69" s="1" t="s">
        <v>4</v>
      </c>
      <c r="B69" s="26">
        <f>'Gross Profit Percentage'!B88</f>
        <v>0</v>
      </c>
    </row>
    <row r="70" spans="1:2" x14ac:dyDescent="0.25">
      <c r="A70" s="1" t="s">
        <v>20</v>
      </c>
      <c r="B70" s="52"/>
    </row>
    <row r="71" spans="1:2" x14ac:dyDescent="0.25">
      <c r="A71" s="2" t="s">
        <v>92</v>
      </c>
      <c r="B71" s="37">
        <f>IF(B70&lt;&gt;0,B70/B69,0)</f>
        <v>0</v>
      </c>
    </row>
    <row r="73" spans="1:2" x14ac:dyDescent="0.25">
      <c r="A73" s="25" t="s">
        <v>98</v>
      </c>
    </row>
    <row r="74" spans="1:2" x14ac:dyDescent="0.25">
      <c r="A74" s="1" t="s">
        <v>4</v>
      </c>
      <c r="B74" s="26">
        <f>'Gross Profit Percentage'!B94</f>
        <v>0</v>
      </c>
    </row>
    <row r="75" spans="1:2" x14ac:dyDescent="0.25">
      <c r="A75" s="1" t="s">
        <v>20</v>
      </c>
      <c r="B75" s="26">
        <f>B70+B65+B60+B55+B50+B45+B40+B35+B30+B25+B20+B15</f>
        <v>0</v>
      </c>
    </row>
    <row r="76" spans="1:2" ht="18" customHeight="1" x14ac:dyDescent="0.25">
      <c r="A76" s="2" t="s">
        <v>92</v>
      </c>
      <c r="B76" s="37">
        <f>IF(B75&lt;&gt;0,B75/B74,0)</f>
        <v>0</v>
      </c>
    </row>
    <row r="77" spans="1:2" x14ac:dyDescent="0.25">
      <c r="A77" s="40"/>
      <c r="B77" s="4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91D6A-E017-4ACC-8782-6DCBF62F5CC3}">
  <dimension ref="A1:E4"/>
  <sheetViews>
    <sheetView zoomScaleNormal="100" workbookViewId="0"/>
  </sheetViews>
  <sheetFormatPr defaultRowHeight="15" x14ac:dyDescent="0.25"/>
  <cols>
    <col min="1" max="1" width="25" customWidth="1"/>
    <col min="2" max="2" width="11.7109375" style="9" bestFit="1" customWidth="1"/>
    <col min="3" max="3" width="12.140625" style="9" bestFit="1" customWidth="1"/>
    <col min="4" max="4" width="13.28515625" style="9" bestFit="1" customWidth="1"/>
    <col min="5" max="5" width="11.5703125" style="9" bestFit="1" customWidth="1"/>
  </cols>
  <sheetData>
    <row r="1" spans="1:5" x14ac:dyDescent="0.25">
      <c r="A1">
        <v>2018</v>
      </c>
      <c r="B1" s="9" t="s">
        <v>0</v>
      </c>
      <c r="C1" s="9" t="s">
        <v>1</v>
      </c>
      <c r="D1" s="9" t="s">
        <v>2</v>
      </c>
      <c r="E1" s="9" t="s">
        <v>28</v>
      </c>
    </row>
    <row r="2" spans="1:5" x14ac:dyDescent="0.25">
      <c r="A2" t="s">
        <v>6</v>
      </c>
      <c r="B2" s="13">
        <v>797978</v>
      </c>
      <c r="C2" s="13">
        <v>764208</v>
      </c>
      <c r="D2" s="13">
        <v>1072205</v>
      </c>
      <c r="E2" s="13">
        <v>519396</v>
      </c>
    </row>
    <row r="3" spans="1:5" x14ac:dyDescent="0.25">
      <c r="A3" t="s">
        <v>16</v>
      </c>
      <c r="B3" s="13">
        <v>3</v>
      </c>
      <c r="C3" s="13">
        <v>3</v>
      </c>
      <c r="D3" s="13">
        <v>6</v>
      </c>
      <c r="E3" s="9">
        <v>1</v>
      </c>
    </row>
    <row r="4" spans="1:5" x14ac:dyDescent="0.25">
      <c r="A4" t="s">
        <v>17</v>
      </c>
      <c r="B4" s="13">
        <f>B2/B3</f>
        <v>265992.66666666669</v>
      </c>
      <c r="C4" s="13">
        <f t="shared" ref="C4:E4" si="0">C2/C3</f>
        <v>254736</v>
      </c>
      <c r="D4" s="13">
        <f t="shared" si="0"/>
        <v>178700.83333333334</v>
      </c>
      <c r="E4" s="13">
        <f t="shared" si="0"/>
        <v>519396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964515DA434F40BD58396E7C3FA7F0" ma:contentTypeVersion="16" ma:contentTypeDescription="Create a new document." ma:contentTypeScope="" ma:versionID="586a87eaedd146f27bc0408f1bb2ed3d">
  <xsd:schema xmlns:xsd="http://www.w3.org/2001/XMLSchema" xmlns:xs="http://www.w3.org/2001/XMLSchema" xmlns:p="http://schemas.microsoft.com/office/2006/metadata/properties" xmlns:ns2="adedacba-0a91-4cac-be46-01cbca0cf617" xmlns:ns3="4eba4464-65e3-4868-8896-dc460aaba1bf" targetNamespace="http://schemas.microsoft.com/office/2006/metadata/properties" ma:root="true" ma:fieldsID="bdbb6e72816c334d076861aaa05f768e" ns2:_="" ns3:_="">
    <xsd:import namespace="adedacba-0a91-4cac-be46-01cbca0cf617"/>
    <xsd:import namespace="4eba4464-65e3-4868-8896-dc460aaba1b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element ref="ns3:MediaServiceOCR"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edacba-0a91-4cac-be46-01cbca0cf61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e89c5226-e954-4ab1-bfc6-776ac0579a4b}" ma:internalName="TaxCatchAll" ma:showField="CatchAllData" ma:web="adedacba-0a91-4cac-be46-01cbca0cf61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eba4464-65e3-4868-8896-dc460aaba1b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5a95e7c8-a7fb-4919-bc8d-8f1e59a67f90"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96ED3C-A629-4C40-9CB0-A1F7512200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edacba-0a91-4cac-be46-01cbca0cf617"/>
    <ds:schemaRef ds:uri="4eba4464-65e3-4868-8896-dc460aaba1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D8C1F6-E942-4D7C-9690-D17D67DC087F}">
  <ds:schemaRefs>
    <ds:schemaRef ds:uri="http://schemas.microsoft.com/sharepoint/events"/>
  </ds:schemaRefs>
</ds:datastoreItem>
</file>

<file path=customXml/itemProps3.xml><?xml version="1.0" encoding="utf-8"?>
<ds:datastoreItem xmlns:ds="http://schemas.openxmlformats.org/officeDocument/2006/customXml" ds:itemID="{932F673B-2524-467A-B503-180E40EE11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Why</vt:lpstr>
      <vt:lpstr>Gross Profit Percentage</vt:lpstr>
      <vt:lpstr>Net Income Percentage</vt:lpstr>
      <vt:lpstr>Revenue Per Vehicle</vt:lpstr>
      <vt:lpstr>Reveue per Technician</vt:lpstr>
      <vt:lpstr>Gross Profit per Technician</vt:lpstr>
      <vt:lpstr>Direct Labor Precentage</vt:lpstr>
      <vt:lpstr>Direct Materials</vt:lpstr>
      <vt:lpstr>Gross Profit per Admin EE</vt:lpstr>
      <vt:lpstr>Retail DM Profit Margin</vt:lpstr>
      <vt:lpstr>Current Ratio</vt:lpstr>
      <vt:lpstr>Asset Turnover</vt:lpstr>
      <vt:lpstr>Increase Plan</vt:lpstr>
      <vt:lpstr>Example for Gabe</vt:lpstr>
      <vt:lpstr>What I Would Measure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Tanya</dc:creator>
  <cp:lastModifiedBy>Tanya Luken</cp:lastModifiedBy>
  <cp:lastPrinted>2019-02-22T16:34:05Z</cp:lastPrinted>
  <dcterms:created xsi:type="dcterms:W3CDTF">2019-02-18T00:39:49Z</dcterms:created>
  <dcterms:modified xsi:type="dcterms:W3CDTF">2022-08-25T19:28:51Z</dcterms:modified>
</cp:coreProperties>
</file>